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35" yWindow="65476" windowWidth="14295" windowHeight="14190" activeTab="0"/>
  </bookViews>
  <sheets>
    <sheet name="Cards" sheetId="1" r:id="rId1"/>
    <sheet name="Set Builder" sheetId="2" r:id="rId2"/>
    <sheet name="Set Lists" sheetId="3" r:id="rId3"/>
    <sheet name="Complexities" sheetId="4" r:id="rId4"/>
  </sheets>
  <definedNames/>
  <calcPr fullCalcOnLoad="1"/>
</workbook>
</file>

<file path=xl/sharedStrings.xml><?xml version="1.0" encoding="utf-8"?>
<sst xmlns="http://schemas.openxmlformats.org/spreadsheetml/2006/main" count="9150" uniqueCount="1119">
  <si>
    <t>+1 Buy. +$1. When you discard this from play, you may put one of your Treasures from play on top of your deck.</t>
  </si>
  <si>
    <t>+$1. When you play this, reveal cards from your deck until you reveal a Treasure. Discard it or trash it. Discard the other cards.</t>
  </si>
  <si>
    <t>+$1. When you buy this, you may overpay for it. If you do, gain a Silver per $1 you overpaid.</t>
  </si>
  <si>
    <t>+1 Card. +1 Action. +$1. Discard a card.</t>
  </si>
  <si>
    <t xml:space="preserve">+1 Buy. +$2. </t>
  </si>
  <si>
    <t>+$2. Look at the top 5 cards of your deck. Either discard all of them, or put them back on top of your deck in any order.</t>
  </si>
  <si>
    <t>+1 Buy. +$2. When you gain this, put it on top of your deck.</t>
  </si>
  <si>
    <t>+1 Card. +1 Action. +$1. Trash a card from your hand.</t>
  </si>
  <si>
    <t>+$3. Put a card from your hand on top of your deck. When you gain this, put all Treasures you have in play on top of your deck in any order.</t>
  </si>
  <si>
    <t>+$2. At the start of your next turn: +$2.</t>
  </si>
  <si>
    <t>+1 Action. +$2. Name a card. Reveal the top card of your deck. If it’s the named card, put it into your hand.</t>
  </si>
  <si>
    <t>+$2. While this is in play, when you gain a card, you may put that card on top of your deck.</t>
  </si>
  <si>
    <t>+1 Card. +1 Action. +1 Buy. +$2. You can’t buy this if you have any Copper in play.</t>
  </si>
  <si>
    <t>+$2. While this is in play, when you buy a Victory card, gain a Gold.</t>
  </si>
  <si>
    <t xml:space="preserve">+3 Cards. +1 Buy. +$3. </t>
  </si>
  <si>
    <t>+1 Action. +1 Buy. Trash a card from your hand. +$1 per differently named Treasure in the trash.</t>
  </si>
  <si>
    <t>Moating.</t>
  </si>
  <si>
    <t>Grand Marketting.</t>
  </si>
  <si>
    <r>
      <t xml:space="preserve">Gain a Spoils from the Spoils pile. </t>
    </r>
    <r>
      <rPr>
        <b/>
        <i/>
        <sz val="10"/>
        <rFont val="Verdana"/>
        <family val="2"/>
      </rPr>
      <t>[Setup]: Add the Spoils pile (+13 Comp).</t>
    </r>
  </si>
  <si>
    <t>Choose one of two...</t>
  </si>
  <si>
    <t>Choose one of two: (A; B).</t>
  </si>
  <si>
    <t>When you discard this...</t>
  </si>
  <si>
    <t>When you discard this from play.</t>
  </si>
  <si>
    <t>Coppersmithing</t>
  </si>
  <si>
    <t>Send to (place)</t>
  </si>
  <si>
    <t>You may</t>
  </si>
  <si>
    <t>You may do this.</t>
  </si>
  <si>
    <t>If you do</t>
  </si>
  <si>
    <t>If you do.</t>
  </si>
  <si>
    <t>until a condition is met</t>
  </si>
  <si>
    <t>Until a condition is met.</t>
  </si>
  <si>
    <t>Each player...</t>
  </si>
  <si>
    <t>Each player including you (effect).</t>
  </si>
  <si>
    <t>The player to your left</t>
  </si>
  <si>
    <t>64 Complexity</t>
  </si>
  <si>
    <t>The player to your left.</t>
  </si>
  <si>
    <t>Spoils pile</t>
  </si>
  <si>
    <t>Look at it / reveal it / set it aside / put it on top of your deck / put it in your hand / gain it / discard it / trash it.</t>
  </si>
  <si>
    <t>a card (specific)</t>
  </si>
  <si>
    <t>a card (any)</t>
  </si>
  <si>
    <t>One card of your choice.</t>
  </si>
  <si>
    <t>(#) cards (any)</t>
  </si>
  <si>
    <t>a card (certain type)</t>
  </si>
  <si>
    <t>One or more cards with a condition (a card costing less than it / a card costing less exactly $1 less than it / a card costing up to $2 more than it / a card costing exactly $2 more than it / a card costing up to $5 / a card costing exactly $5 / an Action card / a Victory card costing up to $3 more)</t>
  </si>
  <si>
    <t>This card / Your entire hand / Your entire deck / The top (#) cards of your deck / Your entire discard pile / A (name of card).</t>
  </si>
  <si>
    <t>When you gain/buy/trash this...</t>
  </si>
  <si>
    <t>When you gain this / when you buy this / when you trash this.</t>
  </si>
  <si>
    <t>It’s worth $1 per Treasure card you have in play (counting this).</t>
  </si>
  <si>
    <t>Baker's Setup.</t>
  </si>
  <si>
    <t>up to (#) cards (any)</t>
  </si>
  <si>
    <t>Any number of cards of your choice, including zero.</t>
  </si>
  <si>
    <t>Each other player...</t>
  </si>
  <si>
    <t>Each other player (effect).</t>
  </si>
  <si>
    <t>+1 Action. Reveal your hand. If there are no duplicate cards in it, +3 Cards. Otherwise, +1 Card.</t>
  </si>
  <si>
    <t>+1 Action. Reveal cards from the top of your deck until you reveal one costing $3 or more. Put that card into your hand and discard the rest.</t>
  </si>
  <si>
    <t>+1 Buy. Discard any number of cards. +1 Card per card discarded. Discard any number of cards. +$1 per card discarded the second time.</t>
  </si>
  <si>
    <t>+1 Buy. Trash a card from your hand. +$ equal to its cost.</t>
  </si>
  <si>
    <t>+3 Cards. +1 Action. When you gain this, gain a Copper.</t>
  </si>
  <si>
    <t>+$2. Take a Victory Token.</t>
  </si>
  <si>
    <t>$4   Miser</t>
  </si>
  <si>
    <t>$4   Ranger</t>
  </si>
  <si>
    <t>$4   Transmogrify</t>
  </si>
  <si>
    <t>$5   Artificer</t>
  </si>
  <si>
    <t>$5   Bridge Troll</t>
  </si>
  <si>
    <t>$5   Giant</t>
  </si>
  <si>
    <t>$5   Haunted Woods</t>
  </si>
  <si>
    <t>$5   Lost City</t>
  </si>
  <si>
    <t>$5   Relic</t>
  </si>
  <si>
    <t>$5   Royal Carriage</t>
  </si>
  <si>
    <t>$5   Storyteller</t>
  </si>
  <si>
    <t>$5   Swamp Hag</t>
  </si>
  <si>
    <t>$5   Treasure Trove</t>
  </si>
  <si>
    <t>$5   Wine Merchant</t>
  </si>
  <si>
    <t>$6   Hireling</t>
  </si>
  <si>
    <t>Each player (including you) reveals the top 2 cards of his deck, and you choose one: either he discards them, or he puts them back on top in an order he chooses. +2 Cards.</t>
  </si>
  <si>
    <t>When another player plays an attack...</t>
  </si>
  <si>
    <t>When another player plays an attack.</t>
  </si>
  <si>
    <t>You are not affected by it.</t>
  </si>
  <si>
    <t>You may discard a Treasure. If you do, +3 Cards and +1 Action.</t>
  </si>
  <si>
    <t>$1   Minor Remodel</t>
  </si>
  <si>
    <t>4-x</t>
  </si>
  <si>
    <t>High Comp</t>
  </si>
  <si>
    <t>Curses</t>
  </si>
  <si>
    <t>O</t>
  </si>
  <si>
    <t>$3   Trade Route</t>
  </si>
  <si>
    <t>$5   Mint</t>
  </si>
  <si>
    <t>$4   Throne Room</t>
  </si>
  <si>
    <t>$5   City</t>
  </si>
  <si>
    <t>$7   King's Court</t>
  </si>
  <si>
    <t>$8   Peddler</t>
  </si>
  <si>
    <t>$3   Loan</t>
  </si>
  <si>
    <t>$4   Quarry</t>
  </si>
  <si>
    <t>$4   Talisman</t>
  </si>
  <si>
    <t>$5   Contraband</t>
  </si>
  <si>
    <t>$5   Royal Seal</t>
  </si>
  <si>
    <t>$5   Venture</t>
  </si>
  <si>
    <t>$6   Hoard</t>
  </si>
  <si>
    <t>$7   Bank</t>
  </si>
  <si>
    <t>D</t>
  </si>
  <si>
    <t>H</t>
  </si>
  <si>
    <t>C</t>
  </si>
  <si>
    <t>A</t>
  </si>
  <si>
    <t>S</t>
  </si>
  <si>
    <t>I</t>
  </si>
  <si>
    <t>X</t>
  </si>
  <si>
    <t>Types</t>
  </si>
  <si>
    <t>T</t>
  </si>
  <si>
    <t>V</t>
  </si>
  <si>
    <t>A,V</t>
  </si>
  <si>
    <t>T,V</t>
  </si>
  <si>
    <t>A,K</t>
  </si>
  <si>
    <t>A,R</t>
  </si>
  <si>
    <t>A,D</t>
  </si>
  <si>
    <t>T,R</t>
  </si>
  <si>
    <t>V,R</t>
  </si>
  <si>
    <t>A,L</t>
  </si>
  <si>
    <t>$3   Black Market</t>
  </si>
  <si>
    <t>$1   Poor House</t>
  </si>
  <si>
    <t>$2   Courtyard</t>
  </si>
  <si>
    <t>$2   Pawn</t>
  </si>
  <si>
    <t>$2   Secret Chamber</t>
  </si>
  <si>
    <t>$2   Embargo</t>
  </si>
  <si>
    <t>$2   Haven</t>
  </si>
  <si>
    <t>Simplified Living</t>
  </si>
  <si>
    <t>Jack the Sniper</t>
  </si>
  <si>
    <t>Metal Magic</t>
  </si>
  <si>
    <t>Traveling Trinkets</t>
  </si>
  <si>
    <t>Ready for Anything</t>
  </si>
  <si>
    <t>$2   Lighthouse</t>
  </si>
  <si>
    <t>$2   Native Village</t>
  </si>
  <si>
    <t>$2   Pearl Diver</t>
  </si>
  <si>
    <t>$2   Herbalist</t>
  </si>
  <si>
    <t>$2   Hamlet</t>
  </si>
  <si>
    <t>$2   Crossroads</t>
  </si>
  <si>
    <t>$2   Duchess</t>
  </si>
  <si>
    <t>$2   Fool's Gold</t>
  </si>
  <si>
    <t>$2   Beggar</t>
  </si>
  <si>
    <t>$2   Squire</t>
  </si>
  <si>
    <t>$2   Vagrant</t>
  </si>
  <si>
    <t>$3   Great Hall</t>
  </si>
  <si>
    <t>$3   Masquerade</t>
  </si>
  <si>
    <t>$3   Shanty Town</t>
  </si>
  <si>
    <t>$3   Steward</t>
  </si>
  <si>
    <t>$3   Swindler</t>
  </si>
  <si>
    <t>$3   Wishing Well</t>
  </si>
  <si>
    <t>$3   Ambassador</t>
  </si>
  <si>
    <t>$3   Fishing Village</t>
  </si>
  <si>
    <t>$3   Lookout</t>
  </si>
  <si>
    <t>$3   Smugglers</t>
  </si>
  <si>
    <t>$3   Warehouse</t>
  </si>
  <si>
    <t>$3   Fortune Teller</t>
  </si>
  <si>
    <t>$3   Menagerie</t>
  </si>
  <si>
    <t>$3   Develop</t>
  </si>
  <si>
    <t>$7   Grand Feast</t>
  </si>
  <si>
    <t>$7   Grand Laboratory</t>
  </si>
  <si>
    <t>$7   Grand Steward</t>
  </si>
  <si>
    <t>$7   Grand Witch</t>
  </si>
  <si>
    <t>$3   Oasis</t>
  </si>
  <si>
    <t>$3   Oracle</t>
  </si>
  <si>
    <t>$3   Scheme</t>
  </si>
  <si>
    <t>$3   Tunnel</t>
  </si>
  <si>
    <t>$3   Forager</t>
  </si>
  <si>
    <t>$3   Hermit</t>
  </si>
  <si>
    <t>1,1,1,1,3,1,1</t>
  </si>
  <si>
    <t>1,2,2,1</t>
  </si>
  <si>
    <t>2,1,1,1,1,1,1,1,1</t>
  </si>
  <si>
    <t>1,6</t>
  </si>
  <si>
    <t>1,1,1,3,1</t>
  </si>
  <si>
    <t>1,6,2,1</t>
  </si>
  <si>
    <t>1,5,1</t>
  </si>
  <si>
    <t>1,1,1,1,1,1</t>
  </si>
  <si>
    <t>1,2,2,1,1,1</t>
  </si>
  <si>
    <t>1,3,1,1,1</t>
  </si>
  <si>
    <t>1,2,1,1</t>
  </si>
  <si>
    <t>1,1,2,1,2,1,1,1,1</t>
  </si>
  <si>
    <t>Trash a card from your hand. Gain a card costing up to $1 more than the trashed card.</t>
  </si>
  <si>
    <t>Trash up to 4 cards from your hand.</t>
  </si>
  <si>
    <t>+2 Cards. [R]: When another player plays an Attack card, you may reveal from your hand. If you do, you are unaffected by that Attack.</t>
  </si>
  <si>
    <t>+1 Card. +1 Action. Reveal the top card of your deck. If it’s a Curse, Ruins, Shelter, or Victory card, put it into your hand.</t>
  </si>
  <si>
    <t>+$2. You may immediately put your deck into your discard pile.</t>
  </si>
  <si>
    <t>+$2. Each other player reveals cards from the top of his deck until he reveals a Victory or Curse card. He puts it on top and discards the other revealed cards.</t>
  </si>
  <si>
    <t>Choose one: +2 cards; or +$2; or trash 2 cards from your hand.</t>
  </si>
  <si>
    <t>Draw until you have 6 cards in hand. [R]: When you gain a card, you may reveal this from your hand. If you do, either trash that card, or put it on top of your deck.</t>
  </si>
  <si>
    <t>Gain a card costing up to $4.</t>
  </si>
  <si>
    <t>+1 Action. Reveal the top 3 cards of your deck. The player to your left chooses one of them. Discard that card. Put the other cards into your hand.</t>
  </si>
  <si>
    <t>Gain a card costing up to $4, putting it on top of your deck.</t>
  </si>
  <si>
    <t>+1 Buy. You may discard an Estate card. If you do, +$4. Otherwise, gain an Estate card.</t>
  </si>
  <si>
    <t>+$1. Take a Victory Token. Trash a card from your hand. Take Victory Tokens equal to half its cost in coins, rounded down. Each other player may trash a card from his hand.</t>
  </si>
  <si>
    <t>Gain a Silver card; put it on top of your deck. Each other player reveals a Victory card from his hand and puts it on his deck (or reveals a hand with no Victory cards).</t>
  </si>
  <si>
    <t>+$2. If you've played 3 or more Actions this turn (counting this): +1 Card, +1 Action</t>
  </si>
  <si>
    <t>+$2. Each other player discards a Copper card (or reveals a hand with no Copper).</t>
  </si>
  <si>
    <t>Reveal the top 5 cards of your deck. The player to your left chooses one for you to discard. Draw the rest.</t>
  </si>
  <si>
    <t>Trash this card. Gain a card costing up to $5.</t>
  </si>
  <si>
    <r>
      <t>Worth 1 VP for every 10 cards in your deck (rounded down).</t>
    </r>
    <r>
      <rPr>
        <b/>
        <i/>
        <sz val="10"/>
        <rFont val="Verdana"/>
        <family val="2"/>
      </rPr>
      <t xml:space="preserve"> #Cards=12.</t>
    </r>
  </si>
  <si>
    <t>Gain a Silver. Look at the top card of your deck; discard it or put it back. Draw until you have 5 cards in hand. You may trash a card from your hand that is not a Treasure.</t>
  </si>
  <si>
    <t>+$2. Each other player discards down to 3 cards in his hand.</t>
  </si>
  <si>
    <t>Trash a Copper card from your hand. If you do, +$3.</t>
  </si>
  <si>
    <t>Do this twice: Trash a card from your hand, then gain a card costing exactly $1 more than the trashed card.</t>
  </si>
  <si>
    <t>Trash a card from your hand. Gain a card costing up to $2 more than the trashed card.</t>
  </si>
  <si>
    <t>+$2. You may put your deck into your discard pile. Look through your discard pile and put one card from it on top of your deck.</t>
  </si>
  <si>
    <t>+1 Action. Reveal the top 4 cards of your deck. Put the revealed Victory cards into your hand. Put the other cards on top of your deck in any order.</t>
  </si>
  <si>
    <t>Each other player discards the top card of his deck, then gains a Curse card, putting it on top of his deck.</t>
  </si>
  <si>
    <t>Trash a card from your hand. Gain a number of Silvers equal to its cost in coins. [R]: When you would gain a card, you may reveal this from your hand. If you do, instead, gain a Silver.</t>
  </si>
  <si>
    <t>$3   Market Square</t>
  </si>
  <si>
    <t>$3   Sage</t>
  </si>
  <si>
    <t>$3   Storeroom</t>
  </si>
  <si>
    <t>$3   Urchin</t>
  </si>
  <si>
    <t>$4   Envoy</t>
  </si>
  <si>
    <t>$4   Walled Village</t>
  </si>
  <si>
    <t>$4   Baron</t>
  </si>
  <si>
    <t>$4   Bridge</t>
  </si>
  <si>
    <t>$4   Conspirator</t>
  </si>
  <si>
    <t>$4   Mining Village</t>
  </si>
  <si>
    <t>$4   Scout</t>
  </si>
  <si>
    <t>$4   Caravan</t>
  </si>
  <si>
    <t>$4   Cutpurse</t>
  </si>
  <si>
    <t>$4   Island</t>
  </si>
  <si>
    <t>$4   Navigator</t>
  </si>
  <si>
    <t>$4   Pirate Ship</t>
  </si>
  <si>
    <t>$4   Salvager</t>
  </si>
  <si>
    <t>$4   Sea Hag</t>
  </si>
  <si>
    <t>$4   Treasure Map</t>
  </si>
  <si>
    <t>$4   Farming Village</t>
  </si>
  <si>
    <t>$4   Horse Traders</t>
  </si>
  <si>
    <t>$4   Remake</t>
  </si>
  <si>
    <t>$4   Tournament</t>
  </si>
  <si>
    <t>$4   Young Witch</t>
  </si>
  <si>
    <t>$4   Jack of all Trades</t>
  </si>
  <si>
    <t>$4   Noble Brigand</t>
  </si>
  <si>
    <t>$4   Nomad Camp</t>
  </si>
  <si>
    <t>$4   Silk Road</t>
  </si>
  <si>
    <t>$4   Spice Merchant</t>
  </si>
  <si>
    <t>$4   Trader</t>
  </si>
  <si>
    <t>$4   Armory</t>
  </si>
  <si>
    <t>$4   Death Cart</t>
  </si>
  <si>
    <t>$4   Feodum</t>
  </si>
  <si>
    <t>$4   Fortress</t>
  </si>
  <si>
    <t>$5   Stash</t>
  </si>
  <si>
    <t>$5   Duke</t>
  </si>
  <si>
    <t>78 Complexity</t>
  </si>
  <si>
    <t>84 Complexity</t>
  </si>
  <si>
    <t>85 Complexity</t>
  </si>
  <si>
    <t>77 Complexity</t>
  </si>
  <si>
    <t>79 Complexity</t>
  </si>
  <si>
    <t>75 Complexity</t>
  </si>
  <si>
    <t>Ore to Metal</t>
  </si>
  <si>
    <t>Ocean Resort</t>
  </si>
  <si>
    <t>Exploration</t>
  </si>
  <si>
    <t>Harvest Time</t>
  </si>
  <si>
    <t>Chisels and Carts</t>
  </si>
  <si>
    <t>Smooth Talkers</t>
  </si>
  <si>
    <t>$5   Minion</t>
  </si>
  <si>
    <t>$5   Saboteur</t>
  </si>
  <si>
    <t>$5   Torturer</t>
  </si>
  <si>
    <t>$5   Trading Post</t>
  </si>
  <si>
    <t>$5   Tribute</t>
  </si>
  <si>
    <t>$5   Upgrade</t>
  </si>
  <si>
    <t>$5   Bazaar</t>
  </si>
  <si>
    <t>$5   Explorer</t>
  </si>
  <si>
    <t>$5   Ghost Ship</t>
  </si>
  <si>
    <t>$5   Merchant Ship</t>
  </si>
  <si>
    <t>$5   Outpost</t>
  </si>
  <si>
    <t>$5   Tactician</t>
  </si>
  <si>
    <t>$5   Treasury</t>
  </si>
  <si>
    <t>$5   Wharf</t>
  </si>
  <si>
    <t>$5   Apprentice</t>
  </si>
  <si>
    <t>$5   Harvest</t>
  </si>
  <si>
    <t>$5   Horn of Plenty</t>
  </si>
  <si>
    <t>$5   Hunting Party</t>
  </si>
  <si>
    <t>$5   Jester</t>
  </si>
  <si>
    <t>$5   Cache</t>
  </si>
  <si>
    <t>$5   Cartographer</t>
  </si>
  <si>
    <t>$5   Embassy</t>
  </si>
  <si>
    <t>$5   Haggler</t>
  </si>
  <si>
    <t>$5   Highway</t>
  </si>
  <si>
    <t>$5   Ill-Gotten Gains</t>
  </si>
  <si>
    <t>$5   Inn</t>
  </si>
  <si>
    <t>$5   Mandarin</t>
  </si>
  <si>
    <t>$5   Margrave</t>
  </si>
  <si>
    <t>$5   Stables</t>
  </si>
  <si>
    <t>$6   Harem</t>
  </si>
  <si>
    <t>$6   Nobles</t>
  </si>
  <si>
    <t>$6   Fairgrounds</t>
  </si>
  <si>
    <t>$6   Border Village</t>
  </si>
  <si>
    <t>$6   Farmland</t>
  </si>
  <si>
    <t>$2+P   Apothecary</t>
  </si>
  <si>
    <t>$2+P   Scrying Pool</t>
  </si>
  <si>
    <t>$2+P   University</t>
  </si>
  <si>
    <t>$3+P   Alchemist</t>
  </si>
  <si>
    <t>$3+P   Familiar</t>
  </si>
  <si>
    <t>$4+P   Golem</t>
  </si>
  <si>
    <t>$6+P   Possession</t>
  </si>
  <si>
    <t>+1 Card. +1 Action. Reveal the top card of your deck. If it's a Treasure, put it into your hand. If it's an Action or Victory card, gain a Magpie.</t>
  </si>
  <si>
    <r>
      <t xml:space="preserve">+1 Card. +2 Actions. When you buy this, gain another Port. </t>
    </r>
    <r>
      <rPr>
        <b/>
        <i/>
        <sz val="10"/>
        <rFont val="Verdana"/>
        <family val="2"/>
      </rPr>
      <t>#Cards=12.</t>
    </r>
  </si>
  <si>
    <t>A,S,V</t>
  </si>
  <si>
    <t>A,K,D</t>
  </si>
  <si>
    <t>T,K</t>
  </si>
  <si>
    <t>+1 Card. +1 Action. +$1. Discard any number of cards. You may gain a card costing exactly $1 per card discarded, putting it on top of your deck.</t>
  </si>
  <si>
    <t>Until your next turn, when any other player buys a card, he puts his hand on top of his deck in any order. At the start of your next turn: +3 Cards.</t>
  </si>
  <si>
    <t>+2 Cards. +2 Actions. When you gain this, each other player draws a card.</t>
  </si>
  <si>
    <r>
      <t>+$2. When you play this, each other player puts his -1 Card token on his deck.</t>
    </r>
    <r>
      <rPr>
        <b/>
        <i/>
        <sz val="10"/>
        <rFont val="Verdana"/>
        <family val="2"/>
      </rPr>
      <t xml:space="preserve"> [Setup]: Add the -1 Card tokens (+8 Comp).</t>
    </r>
  </si>
  <si>
    <r>
      <t>Turn your Journey token over (it starts face up). If it's face down, +$1. If it's face up, +$5, and each other player reveals the top card of his deck, trashes it if it costs from $3 to $6, and otherwise discards it and gains a Curse.</t>
    </r>
    <r>
      <rPr>
        <b/>
        <i/>
        <sz val="10"/>
        <rFont val="Verdana"/>
        <family val="2"/>
      </rPr>
      <t xml:space="preserve"> [Setup]: Add the Journey tokens (+8 Comp).</t>
    </r>
  </si>
  <si>
    <r>
      <t>+1 Buy. Turn your Journey token over (it starts face up). If it's face up, +5 Cards.</t>
    </r>
    <r>
      <rPr>
        <b/>
        <i/>
        <sz val="10"/>
        <rFont val="Verdana"/>
        <family val="2"/>
      </rPr>
      <t xml:space="preserve"> [Setup]: Add the Journey tokens (+8 Comp).</t>
    </r>
  </si>
  <si>
    <r>
      <t>Each other player takes his -$1 token. +1 Buy. While this is in play, cards cost $1 less on your turns, but not less than $0. At the start of your next turn, +1 Buy.</t>
    </r>
    <r>
      <rPr>
        <b/>
        <i/>
        <sz val="10"/>
        <rFont val="Verdana"/>
        <family val="2"/>
      </rPr>
      <t xml:space="preserve"> [Setup]: Add the -$1 tokens (+8 Comp).</t>
    </r>
  </si>
  <si>
    <r>
      <t>+$1. When you play this, put it on your Tavern mat. Directly after resolving an Action, you may call this, for +2 Actions.</t>
    </r>
    <r>
      <rPr>
        <b/>
        <i/>
        <sz val="10"/>
        <rFont val="Verdana"/>
        <family val="2"/>
      </rPr>
      <t xml:space="preserve"> [Setup]: Add the Tavern mats (+8 Comp).</t>
    </r>
  </si>
  <si>
    <t>62 Complexity</t>
  </si>
  <si>
    <r>
      <t>+1 Card. +1 Action. Put this on your Tavern mat. At the start of your turn, you may call this, to trash a card from your hand.</t>
    </r>
    <r>
      <rPr>
        <b/>
        <i/>
        <sz val="10"/>
        <rFont val="Verdana"/>
        <family val="2"/>
      </rPr>
      <t xml:space="preserve"> [Setup]: Add the Tavern mats (+8 Comp).</t>
    </r>
  </si>
  <si>
    <r>
      <t>+1 Card. +1 Action. Put this on your Tavern mat. At the start of your turn, you may call this, to discard your hand and draw 5 cards.</t>
    </r>
    <r>
      <rPr>
        <b/>
        <i/>
        <sz val="10"/>
        <rFont val="Verdana"/>
        <family val="2"/>
      </rPr>
      <t xml:space="preserve"> [Setup]: Add the Tavern mats (+8 Comp).</t>
    </r>
  </si>
  <si>
    <r>
      <t>Put this on your Tavern mat. When you gain a card costing up to $6, you may call this, to gain a copy of that card.</t>
    </r>
    <r>
      <rPr>
        <b/>
        <i/>
        <sz val="10"/>
        <rFont val="Verdana"/>
        <family val="2"/>
      </rPr>
      <t xml:space="preserve"> [Setup]: Add the Tavern mats (+8 Comp).</t>
    </r>
  </si>
  <si>
    <r>
      <t>+1 Action. Put this on your Tavern mat. At the start of your turn, you may call this, to trash a card from your hand, gain a card costing up to $1 more than it, and put that card into your hand.</t>
    </r>
    <r>
      <rPr>
        <b/>
        <i/>
        <sz val="10"/>
        <rFont val="Verdana"/>
        <family val="2"/>
      </rPr>
      <t xml:space="preserve"> [Setup]: Add the Tavern mats (+8 Comp).</t>
    </r>
  </si>
  <si>
    <r>
      <t>Put this on your Tavern mat. Worth 4 VP if on your Tavern mat at the end of the game (otherwise worth 0 VP).</t>
    </r>
    <r>
      <rPr>
        <b/>
        <i/>
        <sz val="10"/>
        <rFont val="Verdana"/>
        <family val="2"/>
      </rPr>
      <t xml:space="preserve"> [Setup]: Add the Tavern mats (+8 Comp). #Cards=12.</t>
    </r>
  </si>
  <si>
    <r>
      <t>+1 Action. Put this on your Tavern mat. Directly after resolving an Action, if it's still in play, you may call this, to replay that Action.</t>
    </r>
    <r>
      <rPr>
        <b/>
        <i/>
        <sz val="10"/>
        <rFont val="Verdana"/>
        <family val="2"/>
      </rPr>
      <t xml:space="preserve"> [Setup]: Add the Tavern mats (+8 Comp).</t>
    </r>
  </si>
  <si>
    <r>
      <t>Choose one: Put a Copper from your hand onto your Tavern mat; or +$1 per Copper on your Tavern mat.</t>
    </r>
    <r>
      <rPr>
        <b/>
        <i/>
        <sz val="10"/>
        <rFont val="Verdana"/>
        <family val="2"/>
      </rPr>
      <t xml:space="preserve"> [Setup]: Add the Tavern mats (+8 Comp).</t>
    </r>
  </si>
  <si>
    <t>+1 Action. +$1. Play up to 3 Treasures from your hand. Pay all of your $; +1 Card per $ paid.</t>
  </si>
  <si>
    <t>Until your next turn, when any other player buys a card, he gains a Curse. At the start of your next turn: +$3.</t>
  </si>
  <si>
    <t>+$2. When you play this, gain a Gold and a Copper.</t>
  </si>
  <si>
    <r>
      <t>+1 Buy. +$4. Put this on your Tavern mat. At the end of your Buy step, if you have at least $2 unspent, you may discard this from your Tavern mat.</t>
    </r>
    <r>
      <rPr>
        <b/>
        <i/>
        <sz val="10"/>
        <rFont val="Verdana"/>
        <family val="2"/>
      </rPr>
      <t xml:space="preserve"> [Setup]: Add the Tavern mats (+8 Comp).</t>
    </r>
  </si>
  <si>
    <r>
      <t>At the start of each of your turns for the rest of the game: +1 Card.</t>
    </r>
    <r>
      <rPr>
        <i/>
        <sz val="10"/>
        <rFont val="Verdana"/>
        <family val="2"/>
      </rPr>
      <t xml:space="preserve"> (This stays in play.)</t>
    </r>
  </si>
  <si>
    <t>(N) $0   Madman</t>
  </si>
  <si>
    <t>(N) $0   Mercenary</t>
  </si>
  <si>
    <t>(N) $0   Prizes (Various)</t>
  </si>
  <si>
    <t>(N) $0   Ruins (Various)</t>
  </si>
  <si>
    <t>(N) $0   Spoils</t>
  </si>
  <si>
    <t>(N) $1   Hovel</t>
  </si>
  <si>
    <t>(N) $1   Necropolis</t>
  </si>
  <si>
    <t>(N) $1   Overgrown Estate</t>
  </si>
  <si>
    <r>
      <t xml:space="preserve">+$2. +$1 per other Attack you have in play. Each other player with 4 or more cards in hand discards a card. When you discard this from play, you may exchange it for a Fugitive. </t>
    </r>
    <r>
      <rPr>
        <b/>
        <i/>
        <sz val="10"/>
        <rFont val="Verdana"/>
        <family val="2"/>
      </rPr>
      <t>Not a Supply Card. #Cards=5.</t>
    </r>
  </si>
  <si>
    <t>(Pe) $3   Soldier</t>
  </si>
  <si>
    <t>(Pe) $4   Fugitive</t>
  </si>
  <si>
    <r>
      <t xml:space="preserve">+2 Cards. +1 Action. Discard a card. When you discard this from play, you may exchange it for a Disciple. </t>
    </r>
    <r>
      <rPr>
        <b/>
        <i/>
        <sz val="10"/>
        <rFont val="Verdana"/>
        <family val="2"/>
      </rPr>
      <t>Not a Supply Card. #Cards=5.</t>
    </r>
  </si>
  <si>
    <t>(Pe) $5   Disciple</t>
  </si>
  <si>
    <t>2,1,1,1,1,1,1,1,1,2,1,24,1,1,1,1,1,6,1,1,2,2,1,1,1,3,1</t>
  </si>
  <si>
    <t>6,2,1,1,1,2,1,1,1</t>
  </si>
  <si>
    <t>1,1,1,1,3,1</t>
  </si>
  <si>
    <t>1,2,1,1,1,1</t>
  </si>
  <si>
    <t>6,1,1,1,1,1,1,1</t>
  </si>
  <si>
    <t>1,1,1,1,1,2,1,1,1,1</t>
  </si>
  <si>
    <t>2,1,1,1,1,1,1,1</t>
  </si>
  <si>
    <t>1,1,1,1,6</t>
  </si>
  <si>
    <t>1,5,1,6,2</t>
  </si>
  <si>
    <t>1,1,1,1,24,1,1,1,1,1,24,1,1,1,1</t>
  </si>
  <si>
    <t>1,24,3,1,1</t>
  </si>
  <si>
    <t>1,3,1,1,1,1</t>
  </si>
  <si>
    <t>1,2,1,24</t>
  </si>
  <si>
    <t>1,42</t>
  </si>
  <si>
    <t>1,6,1,3,5</t>
  </si>
  <si>
    <t>Draw until you have 5 cards in hand. You may set aside any Action cards drawn this way, as you draw them; discard the set aside cards after you finish drawing.</t>
  </si>
  <si>
    <t>Each player (including you) reveals the top card of his deck and either discards it or puts it back, your choice.</t>
  </si>
  <si>
    <t>1,1,1,1,1,1,2</t>
  </si>
  <si>
    <t>1,2,1,5,1,2,1</t>
  </si>
  <si>
    <t>+$2. Reveal the top 3 cards of the Black Market deck. You may buy one of them immediately. Put the unbought cards on the bottom of the Black Market deck in any order. (Before the game, make a Black Market deck out of one copy of each Kingdom card not in the supply.)</t>
  </si>
  <si>
    <t>+1 Card. +2 Actions. At the start of Clean-up, if you have this and no other Action card in play, you may put this on top of your deck.</t>
  </si>
  <si>
    <t>+1 Action. Choose one; you get the version in parentheses: Each player +1 (+3) Cards; or each player gains a Silver (Gold); or each player may trash a card from his hand and gain a card costing exactly $1 ($2) more.</t>
  </si>
  <si>
    <t>+$2. When you shuffle, you may put this anywhere in your deck.</t>
  </si>
  <si>
    <t>Not in Use</t>
  </si>
  <si>
    <t>Not Owned</t>
  </si>
  <si>
    <t>0+P</t>
  </si>
  <si>
    <t>Draw to 5; may discard Actions drawn.</t>
  </si>
  <si>
    <t>Look at the top 3 cards of your deck. Discard them or put them back in any order.</t>
  </si>
  <si>
    <t>Trash a card. Gain a card up to $2 more into your hand.</t>
  </si>
  <si>
    <t>You may immediately put your deck in your discard pile.</t>
  </si>
  <si>
    <t>Alchemy</t>
  </si>
  <si>
    <t>Cornucopia</t>
  </si>
  <si>
    <t>Dark Ages</t>
  </si>
  <si>
    <t>Guilds</t>
  </si>
  <si>
    <t>Hinterlands</t>
  </si>
  <si>
    <t>Intrigue</t>
  </si>
  <si>
    <t>Original</t>
  </si>
  <si>
    <t>Prosperity</t>
  </si>
  <si>
    <t>Ross Home-Brew</t>
  </si>
  <si>
    <t>Seaside</t>
  </si>
  <si>
    <t>If you trash this card, get a benefit.</t>
  </si>
  <si>
    <t>Curses are needed.</t>
  </si>
  <si>
    <t>YN</t>
  </si>
  <si>
    <t>Y,O</t>
  </si>
  <si>
    <t>Not Made</t>
  </si>
  <si>
    <t>Big Meetings</t>
  </si>
  <si>
    <t>Finances</t>
  </si>
  <si>
    <t>Swindlers and Fools</t>
  </si>
  <si>
    <t>Disturbing the Peace</t>
  </si>
  <si>
    <t>Pop</t>
  </si>
  <si>
    <t>After World War 3</t>
  </si>
  <si>
    <t>Lost Treasures</t>
  </si>
  <si>
    <t>Starting Over</t>
  </si>
  <si>
    <t>Town by the Woods</t>
  </si>
  <si>
    <t>Entertaining Diversions</t>
  </si>
  <si>
    <t>Public Unrest</t>
  </si>
  <si>
    <t>Shady Dealings</t>
  </si>
  <si>
    <t>Trash</t>
  </si>
  <si>
    <t>Y</t>
  </si>
  <si>
    <t>YA</t>
  </si>
  <si>
    <t>O36</t>
  </si>
  <si>
    <r>
      <t xml:space="preserve">+$5. You may trash an Action card from your hand. If you don’t, trash this. When you gain this, gain 2 Ruins. </t>
    </r>
    <r>
      <rPr>
        <b/>
        <i/>
        <sz val="10"/>
        <rFont val="Verdana"/>
        <family val="2"/>
      </rPr>
      <t>[Setup]: Add the Ruins pile (+13 Comp).</t>
    </r>
  </si>
  <si>
    <t>1,2,1,1,1,3,1,13</t>
  </si>
  <si>
    <r>
      <t xml:space="preserve">Gain a Spoils from the Spoils pile. Each other player gains a Ruins. </t>
    </r>
    <r>
      <rPr>
        <b/>
        <i/>
        <sz val="10"/>
        <rFont val="Verdana"/>
        <family val="2"/>
      </rPr>
      <t>[Setup]: Add the Spoils pile (+13 Comp) and the Ruins pile (+13 Comp).</t>
    </r>
  </si>
  <si>
    <t>1,2,1,13,13</t>
  </si>
  <si>
    <r>
      <t xml:space="preserve">+2 Cards. Each other player gains a Ruins. You may play a Cultist from your hand. When you trash this, +3 Cards. </t>
    </r>
    <r>
      <rPr>
        <b/>
        <i/>
        <sz val="10"/>
        <rFont val="Verdana"/>
        <family val="2"/>
      </rPr>
      <t>[Setup]: Add the Ruins pile (+13 Comp).</t>
    </r>
  </si>
  <si>
    <t>1,2,1,1,4,3,1,13</t>
  </si>
  <si>
    <t>Potion</t>
  </si>
  <si>
    <t>Through the Shadows</t>
  </si>
  <si>
    <t>Economic Recovery</t>
  </si>
  <si>
    <t>Crossroads</t>
  </si>
  <si>
    <t>You may trash a Treasure from your hand. Each other player with 5 or more cards in hand discards a copy of it (or reveals a hand without it). Gain a Treasure card costing up to $3 more than the trashed card, putting it on top of your deck.</t>
  </si>
  <si>
    <t>The Silver Ladder</t>
  </si>
  <si>
    <t>Four-Dollar Thugs</t>
  </si>
  <si>
    <t>$3+P   Philosopher's St.</t>
  </si>
  <si>
    <t>Cure for the Curse</t>
  </si>
  <si>
    <t>Tax Evasion</t>
  </si>
  <si>
    <t>Easy Money</t>
  </si>
  <si>
    <t>Name a card. Reveal cards from the top of your deck until you reveal 3 cards that are not the named card. Put those cards into your hand and discard the rest.</t>
  </si>
  <si>
    <t>Gain a Gold. Each other player gains a Curse. Each player who did draws a card.</t>
  </si>
  <si>
    <t>$2   Candlestick Maker</t>
  </si>
  <si>
    <t>$2   Stonemason</t>
  </si>
  <si>
    <t>$3   Doctor</t>
  </si>
  <si>
    <t>$3   Masterpiece</t>
  </si>
  <si>
    <t>$4   Advisor</t>
  </si>
  <si>
    <t>$4   Herald</t>
  </si>
  <si>
    <t>$4   Plaza</t>
  </si>
  <si>
    <t>$4   Taxman</t>
  </si>
  <si>
    <t>$5   Baker</t>
  </si>
  <si>
    <t>$5   Butcher</t>
  </si>
  <si>
    <t>$5   Journeyman</t>
  </si>
  <si>
    <t>$5   Merchant Guild</t>
  </si>
  <si>
    <t>$5   Soothsayer</t>
  </si>
  <si>
    <t>Trash a card from your hand. Gain 2 cards each costing less than it. When you buy this, you may overpay for it. If you do, gain 2 Action cards each costing the amount you overpaid.</t>
  </si>
  <si>
    <t>Name a card. Reveal the top 3 cards of your deck. Trash the matches. Put the rest back on top in any order. When you buy this, you may overpay for it. For each $1 you overpaid, look at the top card of your deck; trash it, discard it, or put it back.</t>
  </si>
  <si>
    <t>East of the Castle</t>
  </si>
  <si>
    <t>Spare Change</t>
  </si>
  <si>
    <t>Construction Job</t>
  </si>
  <si>
    <t>Gatherers</t>
  </si>
  <si>
    <t>Hunters</t>
  </si>
  <si>
    <t>Pump and Dump</t>
  </si>
  <si>
    <t>In the Slums</t>
  </si>
  <si>
    <t>Choose one: +2 cards, or +$2, or trash 2 cards.</t>
  </si>
  <si>
    <t>West of the Castle</t>
  </si>
  <si>
    <t>Observe and Report</t>
  </si>
  <si>
    <t>$4   Ironworks</t>
  </si>
  <si>
    <t>Hot Metal</t>
  </si>
  <si>
    <t>Hidden Plans</t>
  </si>
  <si>
    <t>Plants and Metals</t>
  </si>
  <si>
    <t>On the Move</t>
  </si>
  <si>
    <t>Jingling Coins</t>
  </si>
  <si>
    <t>Mind Games</t>
  </si>
  <si>
    <t>Sunrise</t>
  </si>
  <si>
    <t>Differing Beliefs</t>
  </si>
  <si>
    <t>You trash a card.</t>
  </si>
  <si>
    <t>R</t>
  </si>
  <si>
    <t>Comp</t>
  </si>
  <si>
    <t>Hide and Seek</t>
  </si>
  <si>
    <t>Light and Shadow</t>
  </si>
  <si>
    <t>Handiwork</t>
  </si>
  <si>
    <t>$0+P   Transmute</t>
  </si>
  <si>
    <t>$0+P   Vineyard</t>
  </si>
  <si>
    <t>73 Complexity</t>
  </si>
  <si>
    <t>92 Complexity</t>
  </si>
  <si>
    <t>Odd Jobs</t>
  </si>
  <si>
    <t>$5   Governor</t>
  </si>
  <si>
    <t>35 Complexity</t>
  </si>
  <si>
    <t>$4   Coppersmith</t>
  </si>
  <si>
    <t>You may play an Action card from your hand twice. Trash it. Gain an Action card costing exactly $1 more than it.</t>
  </si>
  <si>
    <t>Play this as if it were an Action card in the Supply costing less than it that you choose. This is that card until it leaves play.</t>
  </si>
  <si>
    <t>Trash a card from your hand. Gain a card costing up to $5.</t>
  </si>
  <si>
    <t>A,K,L</t>
  </si>
  <si>
    <t>R,S</t>
  </si>
  <si>
    <t>A,S</t>
  </si>
  <si>
    <t>V,S</t>
  </si>
  <si>
    <t>$4   Ironmonger</t>
  </si>
  <si>
    <t>$4   Marauder</t>
  </si>
  <si>
    <t>$4   Procession</t>
  </si>
  <si>
    <t>$4   Rats</t>
  </si>
  <si>
    <t>$4   Scavenger</t>
  </si>
  <si>
    <t>$4   Wandering Minstrel</t>
  </si>
  <si>
    <t>$5   Band of Misfits</t>
  </si>
  <si>
    <t>$5   Bandit Camp</t>
  </si>
  <si>
    <t>$5   Catacombs</t>
  </si>
  <si>
    <t>$5   Count</t>
  </si>
  <si>
    <t>$5   Counterfeit</t>
  </si>
  <si>
    <t>$5   Cultist</t>
  </si>
  <si>
    <t>Big Money 2015</t>
  </si>
  <si>
    <t>95 Complexity</t>
  </si>
  <si>
    <t>66 Complexity</t>
  </si>
  <si>
    <t>Each opponent discards the top card of his deck, then gains a Curse card, putting it on top of his deck.</t>
  </si>
  <si>
    <t>Economics 101</t>
  </si>
  <si>
    <t>Make More Money</t>
  </si>
  <si>
    <t>Magic Fights</t>
  </si>
  <si>
    <t>Biology Research</t>
  </si>
  <si>
    <t>Nature Lovers</t>
  </si>
  <si>
    <t>New Settlement</t>
  </si>
  <si>
    <t>$5   Graverobber</t>
  </si>
  <si>
    <t>$5   Junk Dealer</t>
  </si>
  <si>
    <t>$5   Mystic</t>
  </si>
  <si>
    <t>$5   Pillage</t>
  </si>
  <si>
    <t>$5   Rebuild</t>
  </si>
  <si>
    <t>$5   Rogue</t>
  </si>
  <si>
    <t>$6   Altar</t>
  </si>
  <si>
    <t>$6   Hunting Grounds</t>
  </si>
  <si>
    <t>A,Z</t>
  </si>
  <si>
    <t>A,K,N,V</t>
  </si>
  <si>
    <t>Set #73</t>
  </si>
  <si>
    <t>Making Housecalls</t>
  </si>
  <si>
    <t>Teardown and Rebuild</t>
  </si>
  <si>
    <t>91 Complexity</t>
  </si>
  <si>
    <t>Set #75</t>
  </si>
  <si>
    <t>Pawnshops</t>
  </si>
  <si>
    <t>82 Complexity</t>
  </si>
  <si>
    <t>Take 2 Coin Tokens. You may trash a card from your hand and then pay any number of Coin Tokens. If you did trash a card, gain a card with a cost of up to the cost of the trashed card plus the number of Coin Tokens you paid.</t>
  </si>
  <si>
    <t>Take a Coin Token.</t>
  </si>
  <si>
    <t>$7   $7 Special</t>
  </si>
  <si>
    <t>$1   Cursed Coins</t>
  </si>
  <si>
    <t>G</t>
  </si>
  <si>
    <t>(B) $0   Copper</t>
  </si>
  <si>
    <t>(B) $0   Curse</t>
  </si>
  <si>
    <t>(B) $2   Estate</t>
  </si>
  <si>
    <t>(B) $3   Silver</t>
  </si>
  <si>
    <t>(B) $5   Duchy</t>
  </si>
  <si>
    <t>(B) $6   Gold</t>
  </si>
  <si>
    <t>(B) $8   Province</t>
  </si>
  <si>
    <t>(B) $4   Potion</t>
  </si>
  <si>
    <t/>
  </si>
  <si>
    <t>Set #1</t>
  </si>
  <si>
    <t>Set #2</t>
  </si>
  <si>
    <t>Set #3</t>
  </si>
  <si>
    <t>Set #4</t>
  </si>
  <si>
    <t>Set #5</t>
  </si>
  <si>
    <t>Set #6</t>
  </si>
  <si>
    <t>Set #7</t>
  </si>
  <si>
    <t>Set #8</t>
  </si>
  <si>
    <t>Set #9</t>
  </si>
  <si>
    <t>Set #10</t>
  </si>
  <si>
    <t>Set #11</t>
  </si>
  <si>
    <t>Set #12</t>
  </si>
  <si>
    <t>Set #13</t>
  </si>
  <si>
    <t>Set #14</t>
  </si>
  <si>
    <t>Set #15</t>
  </si>
  <si>
    <t>Set #16</t>
  </si>
  <si>
    <t>Set #17</t>
  </si>
  <si>
    <t>Set #18</t>
  </si>
  <si>
    <t>Set #19</t>
  </si>
  <si>
    <t>Set #20</t>
  </si>
  <si>
    <t>Set #21</t>
  </si>
  <si>
    <t>Set #22</t>
  </si>
  <si>
    <t>Set #23</t>
  </si>
  <si>
    <t>Set #24</t>
  </si>
  <si>
    <t>Set #25</t>
  </si>
  <si>
    <t>Set #26</t>
  </si>
  <si>
    <t>Set #27</t>
  </si>
  <si>
    <t>Set #28</t>
  </si>
  <si>
    <t>Set #29</t>
  </si>
  <si>
    <t>Set #30</t>
  </si>
  <si>
    <t>Set #31</t>
  </si>
  <si>
    <t>Set #32</t>
  </si>
  <si>
    <t>Set #33</t>
  </si>
  <si>
    <t>Set #34</t>
  </si>
  <si>
    <t>Set #35</t>
  </si>
  <si>
    <t>A: 70</t>
  </si>
  <si>
    <t>D: 4</t>
  </si>
  <si>
    <t>K: 12</t>
  </si>
  <si>
    <t>R: 3</t>
  </si>
  <si>
    <t>A,V: 1</t>
  </si>
  <si>
    <t>T: 5</t>
  </si>
  <si>
    <t>V: 4</t>
  </si>
  <si>
    <t>70 Complexity</t>
  </si>
  <si>
    <t>48 Complexity</t>
  </si>
  <si>
    <t>54 Complexity</t>
  </si>
  <si>
    <t>87 Complexity</t>
  </si>
  <si>
    <t>Set #71</t>
  </si>
  <si>
    <t>Power and Secrets</t>
  </si>
  <si>
    <t>Set #72</t>
  </si>
  <si>
    <t>Accommodations</t>
  </si>
  <si>
    <t>Set #36</t>
  </si>
  <si>
    <t>Set #37</t>
  </si>
  <si>
    <t>Set #38</t>
  </si>
  <si>
    <t>Set #39</t>
  </si>
  <si>
    <t>Set #40</t>
  </si>
  <si>
    <t>Set #41</t>
  </si>
  <si>
    <t>Set #42</t>
  </si>
  <si>
    <t>Set #43</t>
  </si>
  <si>
    <t>Set #44</t>
  </si>
  <si>
    <t>Set #45</t>
  </si>
  <si>
    <t>Set #46</t>
  </si>
  <si>
    <t>Set #47</t>
  </si>
  <si>
    <t>Set #48</t>
  </si>
  <si>
    <t>Set #49</t>
  </si>
  <si>
    <t>Set #50</t>
  </si>
  <si>
    <t>Set #51</t>
  </si>
  <si>
    <t>Set #52</t>
  </si>
  <si>
    <t>Set #53</t>
  </si>
  <si>
    <t>Set #54</t>
  </si>
  <si>
    <t>Set #55</t>
  </si>
  <si>
    <t>Set #56</t>
  </si>
  <si>
    <t>Set #57</t>
  </si>
  <si>
    <t>Set #58</t>
  </si>
  <si>
    <t>Set #59</t>
  </si>
  <si>
    <t>Set #60</t>
  </si>
  <si>
    <t>Set #61</t>
  </si>
  <si>
    <t>Set #62</t>
  </si>
  <si>
    <t>Set #63</t>
  </si>
  <si>
    <t>Set #64</t>
  </si>
  <si>
    <t>Set #65</t>
  </si>
  <si>
    <t>Set #66</t>
  </si>
  <si>
    <t>Set #67</t>
  </si>
  <si>
    <t>Set #68</t>
  </si>
  <si>
    <t>Set #69</t>
  </si>
  <si>
    <t>Set #70</t>
  </si>
  <si>
    <t>Set #74</t>
  </si>
  <si>
    <t>CT</t>
  </si>
  <si>
    <t>VT</t>
  </si>
  <si>
    <t>(B) $9   Platinum</t>
  </si>
  <si>
    <t>(B) $11   Colony</t>
  </si>
  <si>
    <t>+2 Actions. Reveal cards from the top of your deck until you reveal an Action or Treasure card. Put that card into your hand and discard the other cards.</t>
  </si>
  <si>
    <r>
      <t>C</t>
    </r>
    <r>
      <rPr>
        <sz val="10"/>
        <rFont val="Verdana"/>
        <family val="2"/>
      </rPr>
      <t xml:space="preserve">urse, </t>
    </r>
    <r>
      <rPr>
        <b/>
        <sz val="10"/>
        <rFont val="Verdana"/>
        <family val="2"/>
      </rPr>
      <t>D</t>
    </r>
    <r>
      <rPr>
        <sz val="10"/>
        <rFont val="Verdana"/>
        <family val="2"/>
      </rPr>
      <t xml:space="preserve">edicated </t>
    </r>
    <r>
      <rPr>
        <b/>
        <sz val="10"/>
        <rFont val="Verdana"/>
        <family val="2"/>
      </rPr>
      <t>S</t>
    </r>
    <r>
      <rPr>
        <sz val="10"/>
        <rFont val="Verdana"/>
        <family val="2"/>
      </rPr>
      <t xml:space="preserve">niper, </t>
    </r>
    <r>
      <rPr>
        <b/>
        <sz val="10"/>
        <rFont val="Verdana"/>
        <family val="2"/>
      </rPr>
      <t>V</t>
    </r>
    <r>
      <rPr>
        <sz val="10"/>
        <rFont val="Verdana"/>
        <family val="2"/>
      </rPr>
      <t xml:space="preserve">ersatile </t>
    </r>
    <r>
      <rPr>
        <b/>
        <sz val="10"/>
        <rFont val="Verdana"/>
        <family val="2"/>
      </rPr>
      <t>S</t>
    </r>
    <r>
      <rPr>
        <sz val="10"/>
        <rFont val="Verdana"/>
        <family val="2"/>
      </rPr>
      <t xml:space="preserve">niper, </t>
    </r>
    <r>
      <rPr>
        <b/>
        <sz val="10"/>
        <rFont val="Verdana"/>
        <family val="2"/>
      </rPr>
      <t>Y</t>
    </r>
    <r>
      <rPr>
        <sz val="10"/>
        <rFont val="Verdana"/>
        <family val="2"/>
      </rPr>
      <t xml:space="preserve">ou trash, </t>
    </r>
    <r>
      <rPr>
        <b/>
        <sz val="10"/>
        <rFont val="Verdana"/>
        <family val="2"/>
      </rPr>
      <t>O</t>
    </r>
    <r>
      <rPr>
        <sz val="10"/>
        <rFont val="Verdana"/>
        <family val="2"/>
      </rPr>
      <t xml:space="preserve">ther player trashes, </t>
    </r>
    <r>
      <rPr>
        <b/>
        <sz val="10"/>
        <rFont val="Verdana"/>
        <family val="2"/>
      </rPr>
      <t>B</t>
    </r>
    <r>
      <rPr>
        <sz val="10"/>
        <rFont val="Verdana"/>
        <family val="2"/>
      </rPr>
      <t xml:space="preserve">enefit from trashing, </t>
    </r>
    <r>
      <rPr>
        <b/>
        <sz val="10"/>
        <rFont val="Verdana"/>
        <family val="2"/>
      </rPr>
      <t>I</t>
    </r>
    <r>
      <rPr>
        <sz val="10"/>
        <rFont val="Verdana"/>
        <family val="2"/>
      </rPr>
      <t>tself gets trashed.</t>
    </r>
  </si>
  <si>
    <t>+1 Card. +2 Actions. You may trash this card immediately. If you do, +$2.</t>
  </si>
  <si>
    <t>+1 Card. +2 Actions. You may discard a Treasure card. If you do, take a Coin Token.</t>
  </si>
  <si>
    <t>A,K,T,P</t>
  </si>
  <si>
    <t>+1 Card. +2 Actions. Reveal the top 3 cards of your deck. Put the Actions back on top in any order and discard the rest.</t>
  </si>
  <si>
    <t>+1 Card. +2 Actions. +1 Buy.</t>
  </si>
  <si>
    <t>+2 Actions. +1 Buy. +$2.</t>
  </si>
  <si>
    <t>+2 Cards. +2 Actions. Discard 2 cards. When you gain this, look through your discard pile (including this), reveal any number of Action cards from it, and shuffle them into your deck.</t>
  </si>
  <si>
    <t>+1 Card. +2 Actions. When you gain this, gain a card costing less than this.</t>
  </si>
  <si>
    <t>+$1. While this is in play, when you buy a Province, gain a Silver.</t>
  </si>
  <si>
    <t>+1 Buy. +$1.</t>
  </si>
  <si>
    <t>Take a Victory Token.</t>
  </si>
  <si>
    <t>+1 Card. +$1.</t>
  </si>
  <si>
    <r>
      <t xml:space="preserve">Worth 5 VP. When this is trashed, gain a Duchy and an Estate. </t>
    </r>
    <r>
      <rPr>
        <b/>
        <i/>
        <sz val="10"/>
        <rFont val="Verdana"/>
        <family val="2"/>
      </rPr>
      <t>#Cards=12.</t>
    </r>
  </si>
  <si>
    <t>+$3. Take a Victory Token.</t>
  </si>
  <si>
    <t>+4 Cards. You may trash a card from your hand. [R]: When another player plays an Attack card, you may reveal this from your hand. If you do, you are unaffected by that Attack.</t>
  </si>
  <si>
    <t>+2 Cards. +1 Action. +$2. Discard a card.</t>
  </si>
  <si>
    <t>+3 Cards. +1 Buy. +$2. At the start of your next turn: +3 Cards, +1 Buy, +$2.</t>
  </si>
  <si>
    <r>
      <t>C</t>
    </r>
    <r>
      <rPr>
        <sz val="10"/>
        <rFont val="Verdana"/>
        <family val="2"/>
      </rPr>
      <t>urse opponent</t>
    </r>
    <r>
      <rPr>
        <b/>
        <sz val="10"/>
        <rFont val="Verdana"/>
        <family val="2"/>
      </rPr>
      <t>, D</t>
    </r>
    <r>
      <rPr>
        <sz val="10"/>
        <rFont val="Verdana"/>
        <family val="2"/>
      </rPr>
      <t xml:space="preserve">edicated </t>
    </r>
    <r>
      <rPr>
        <b/>
        <sz val="10"/>
        <rFont val="Verdana"/>
        <family val="2"/>
      </rPr>
      <t>S</t>
    </r>
    <r>
      <rPr>
        <sz val="10"/>
        <rFont val="Verdana"/>
        <family val="2"/>
      </rPr>
      <t xml:space="preserve">niper, </t>
    </r>
    <r>
      <rPr>
        <b/>
        <sz val="10"/>
        <rFont val="Verdana"/>
        <family val="2"/>
      </rPr>
      <t>V</t>
    </r>
    <r>
      <rPr>
        <sz val="10"/>
        <rFont val="Verdana"/>
        <family val="2"/>
      </rPr>
      <t xml:space="preserve">ersatile </t>
    </r>
    <r>
      <rPr>
        <b/>
        <sz val="10"/>
        <rFont val="Verdana"/>
        <family val="2"/>
      </rPr>
      <t>S</t>
    </r>
    <r>
      <rPr>
        <sz val="10"/>
        <rFont val="Verdana"/>
        <family val="2"/>
      </rPr>
      <t xml:space="preserve">niper, </t>
    </r>
    <r>
      <rPr>
        <b/>
        <sz val="10"/>
        <rFont val="Verdana"/>
        <family val="2"/>
      </rPr>
      <t>Y</t>
    </r>
    <r>
      <rPr>
        <sz val="10"/>
        <rFont val="Verdana"/>
        <family val="2"/>
      </rPr>
      <t xml:space="preserve">ou trash a card, </t>
    </r>
    <r>
      <rPr>
        <b/>
        <sz val="10"/>
        <rFont val="Verdana"/>
        <family val="2"/>
      </rPr>
      <t>O</t>
    </r>
    <r>
      <rPr>
        <sz val="10"/>
        <rFont val="Verdana"/>
        <family val="2"/>
      </rPr>
      <t xml:space="preserve">ther players trash a card, </t>
    </r>
    <r>
      <rPr>
        <b/>
        <sz val="10"/>
        <rFont val="Verdana"/>
        <family val="2"/>
      </rPr>
      <t>B</t>
    </r>
    <r>
      <rPr>
        <sz val="10"/>
        <rFont val="Verdana"/>
        <family val="2"/>
      </rPr>
      <t>enefit from trashing</t>
    </r>
    <r>
      <rPr>
        <sz val="10"/>
        <rFont val="Verdana"/>
        <family val="2"/>
      </rPr>
      <t xml:space="preserve">, </t>
    </r>
    <r>
      <rPr>
        <b/>
        <sz val="10"/>
        <rFont val="Verdana"/>
        <family val="2"/>
      </rPr>
      <t>I</t>
    </r>
    <r>
      <rPr>
        <sz val="10"/>
        <rFont val="Verdana"/>
        <family val="2"/>
      </rPr>
      <t>tself gets trashed.</t>
    </r>
  </si>
  <si>
    <t>+1 Action.</t>
  </si>
  <si>
    <t>+2 Actions.</t>
  </si>
  <si>
    <t>+3 Actions.</t>
  </si>
  <si>
    <t>+(#) Card.</t>
  </si>
  <si>
    <t>$1   Match Game</t>
  </si>
  <si>
    <t>Reveal the top 3 cards of your deck. If you reveal 3 of the same card, put them into your hand.</t>
  </si>
  <si>
    <t>+1 Card. / +2 Cards. / +3 Cards. / +4 Cards. / +5 Cards.</t>
  </si>
  <si>
    <t>+(#) Buy.</t>
  </si>
  <si>
    <t>+1 Buy. / +2 Buys. / +3 Buys.</t>
  </si>
  <si>
    <t>+$(#).</t>
  </si>
  <si>
    <t>+$1. / +$2. / +$3. / +$4. / +$5.</t>
  </si>
  <si>
    <t>Worth (#) VP.</t>
  </si>
  <si>
    <t>Worth 1 VP. / Worth 2 VP. / Worth 3 VP. / Worth 4 VP. / Worth 5 VP. / Worth 6 VP. / Worth 7 VP. / Worth 8 VP. / Worth 9 VP. / Worth 10 VP.</t>
  </si>
  <si>
    <t>Worth (#) Potion.</t>
  </si>
  <si>
    <t>Worth 1 Potion.</t>
  </si>
  <si>
    <t>Worth 1 VP for every 3 Action cards in your deck (rounded down). / Worth 1 VP for every 10 cards in your deck (rounded down). / Worth 1 VP for every 4 Victory cards in your deck (round down). / Worth 1 VP per Duchy you have. / Worth 2 VP for every 5 differently named cards in your deck (round down). / Worth 1 VP for every 3 Silvers in your deck (round down).</t>
  </si>
  <si>
    <t>Worth 1 VP for every (Condition).</t>
  </si>
  <si>
    <t>Name of Component</t>
  </si>
  <si>
    <t>Other player trashes a card.</t>
  </si>
  <si>
    <t>+1 Action. +$1. While this is in play, when another player plays an Attack card, it doesn’t affect you. At the start of your next turn: +$1.</t>
  </si>
  <si>
    <t>+$2. Each other player trashes the top card of his deck and gains a card with the same cost that you choose.</t>
  </si>
  <si>
    <r>
      <t xml:space="preserve">+1 Card. +1 Action. Gain a Rats. Trash a card from your hand other than a Rats (or reveal a hand of all Rats). When you trash this, +1 Card. </t>
    </r>
    <r>
      <rPr>
        <b/>
        <i/>
        <sz val="10"/>
        <rFont val="Verdana"/>
        <family val="2"/>
      </rPr>
      <t>#Cards=20.</t>
    </r>
  </si>
  <si>
    <t>You may trash a Treasure from your hand. If you do, choose one: +2 Cards and +1 Action; or +1 Buy and +$2.</t>
  </si>
  <si>
    <t>+1 Card. +1 Action. Each player (including you) reveals the top card of his deck and either discards it or puts it back, your choice.</t>
  </si>
  <si>
    <r>
      <t>Worth 1 VP per Duchy you have.</t>
    </r>
    <r>
      <rPr>
        <b/>
        <i/>
        <sz val="10"/>
        <rFont val="Verdana"/>
        <family val="2"/>
      </rPr>
      <t xml:space="preserve"> #Cards=12.</t>
    </r>
  </si>
  <si>
    <t>+3 Cards. Each other player reveals the top 3 cards of his deck, discards the revealed Actions and Treasures, and puts the rest back on top in any order he chooses.</t>
  </si>
  <si>
    <t>+3 Cards. Each other player chooses one: he discards 2 cards; or he gains a Curse card, putting it in his hand.</t>
  </si>
  <si>
    <t>Trash any number of cards from your hand. Gain a card with cost exactly equal to the total cost in coins of the trashed cards.</t>
  </si>
  <si>
    <r>
      <t xml:space="preserve">Abandoned Mine: +$1. Ruined Library: +1 Card. Ruined Market: +1 Buy. Ruined Village: +1 Action. Survivors: Look at the top 2 cards of your deck. Discard them or put them back in any order. </t>
    </r>
    <r>
      <rPr>
        <b/>
        <i/>
        <sz val="10"/>
        <rFont val="Verdana"/>
        <family val="2"/>
      </rPr>
      <t>Not a Supply Card. All Ruins are in one pile. #Cards=10*(P-1).</t>
    </r>
  </si>
  <si>
    <r>
      <t xml:space="preserve">Bag of Gold: +1 Action. Gain a Gold, putting it on top of your deck. Diadem: +$2. When you play this, +$1 per unused Action you have (Action, not Action card). Followers: +2 Cards. Gain an Estate. Each other player gains a Curse and discards down to 3 cards in hand. Princess: +1 Buy. While this is in play, cards cost $2 less, but not less than $0. Trusty Steed: Choose two: +2 Cards; +2 Actions; +$2; gain 4 Silvers and put your deck into your discard pile. (The choices must be different). </t>
    </r>
    <r>
      <rPr>
        <b/>
        <i/>
        <sz val="10"/>
        <rFont val="Verdana"/>
        <family val="2"/>
      </rPr>
      <t>Not a Supply Card. #Cards=5.</t>
    </r>
  </si>
  <si>
    <t>Reveal your hand. +1 Card per Victory card revealed. If this is the first time you played a Crossroads this turn, +3 Actions.</t>
  </si>
  <si>
    <t>If this is the first time you played a Fool's Gold this turn, this is worth $1, otherwise it's worth $4. [R]: When another player gains a Province, you may trash this from your hand. If you do, gain a Gold, putting it on your deck.</t>
  </si>
  <si>
    <t>+1 Card. +1 Action. You may discard a card; if you do, +1 Action. You may discard a card; if you do, +1 Buy.</t>
  </si>
  <si>
    <t>+2 Actions. Choose one: Set aside the top card of your deck face down on your Native Village mat; or put all the cards from your mat into your hand. You may look at the cards on your mat at any time; return them to your deck at the end of the game.</t>
  </si>
  <si>
    <t>Choose two: +1 Card; +1 Action; +1 Buy; +$1. (The choices must be different).</t>
  </si>
  <si>
    <t>+1 Action. Each player (including you) reveals the top card of his deck and either discards it or puts it back, your choice. Then reveal cards from the top of your deck until you reveal one that is not an Action. Put all of your revealed cards into your hand.</t>
  </si>
  <si>
    <r>
      <t xml:space="preserve">+1 Card. +1 Action. Take a Coin Token. </t>
    </r>
    <r>
      <rPr>
        <b/>
        <i/>
        <sz val="10"/>
        <rFont val="Verdana"/>
        <family val="2"/>
      </rPr>
      <t>[Setup]: Each player takes a Coin Token.</t>
    </r>
  </si>
  <si>
    <r>
      <t xml:space="preserve">+1 Buy. +$1 per Coin Token on the Trade Route mat. Trash a card from your hand. </t>
    </r>
    <r>
      <rPr>
        <b/>
        <i/>
        <sz val="10"/>
        <rFont val="Verdana"/>
        <family val="2"/>
      </rPr>
      <t>[Setup]: Put a Coin Token on each Victory card Supply pile. The first time a card is gained from that pile, move the Coin Token to the Trade Route mat.</t>
    </r>
  </si>
  <si>
    <t>+1 Buy. +$1. All cards (including cards in players’ hands) cost $1 less this turn, but not less than $0.</t>
  </si>
  <si>
    <r>
      <t xml:space="preserve">+$5. You may trash an Action card from your hand. If you don’t, trash this. When you gain this, gain 2 Ruins. </t>
    </r>
    <r>
      <rPr>
        <b/>
        <i/>
        <sz val="10"/>
        <rFont val="Verdana"/>
        <family val="2"/>
      </rPr>
      <t>[Setup]: Add the Ruins pile (+15 Comp).</t>
    </r>
  </si>
  <si>
    <r>
      <t xml:space="preserve">Look through your discard pile. You may trash a card from your discard pile or hand that is not a Treasure. Gain a card costing up to $3. When you discard this from play, if you did not buy any cards this turn, trash this and gain a Madman from the Madman pile. </t>
    </r>
    <r>
      <rPr>
        <b/>
        <i/>
        <sz val="10"/>
        <rFont val="Verdana"/>
        <family val="2"/>
      </rPr>
      <t>[Setup]: Add the Madman pile (+32 Comp).</t>
    </r>
  </si>
  <si>
    <r>
      <t xml:space="preserve">+1 Card. +1 Action. Each other player discards down to 4 cards in hand. When you play another Attack card with this in play, you may trash this. If you do, gain a Mercenary from the Mercenary pile. </t>
    </r>
    <r>
      <rPr>
        <b/>
        <i/>
        <sz val="10"/>
        <rFont val="Verdana"/>
        <family val="2"/>
      </rPr>
      <t>[Setup]: Add the Mercenary pile (+22 Comp).</t>
    </r>
  </si>
  <si>
    <t>+1 Card. +1 Action. Reveal the top card of your deck; you may discard it. Either way, if it is an... Action card, +1 Action. Treasure card, +$1. Victory card, +1 Card.</t>
  </si>
  <si>
    <r>
      <t xml:space="preserve">Gain a Spoils from the Spoils pile. Each other player gains a Ruins. </t>
    </r>
    <r>
      <rPr>
        <b/>
        <i/>
        <sz val="10"/>
        <rFont val="Verdana"/>
        <family val="2"/>
      </rPr>
      <t>[Setup]: Add the Spoils pile (+13 Comp) and the Ruins pile (+15 Comp).</t>
    </r>
  </si>
  <si>
    <t>Choose one: Each other player reveals the top 2 cards of his deck, trashes a revealed Treasure that you choose, discards the rest, and if anyone trashed a Treasure you take a Coin Token; or, +$1 per Coin Token you’ve taken with Pirate Ships this game.</t>
  </si>
  <si>
    <t>+$1. While this is in play, when you buy a card costing $4 or less that is not a Victory card, gain a copy of it.</t>
  </si>
  <si>
    <t>Each other player reveals the top 2 cards of his deck. If they revealed any Treasure cards, they trash one of them that you choose. You may gain any or all of these trashed cards. They discard the other revealed cards.</t>
  </si>
  <si>
    <t>Choose an Action card in your hand. Play it twice.</t>
  </si>
  <si>
    <r>
      <t xml:space="preserve">+1 Action. Each player may reveal a Province from his hand. If you do, discard it and gain a Prize (from the Prize pile) or a Duchy, putting it on top of your deck. If no-one else does, +1 Card, +$1. </t>
    </r>
    <r>
      <rPr>
        <b/>
        <i/>
        <sz val="10"/>
        <rFont val="Verdana"/>
        <family val="2"/>
      </rPr>
      <t>[Setup]: Add the Prize Pile (+52 Comp).</t>
    </r>
  </si>
  <si>
    <r>
      <t xml:space="preserve">+2 Cards. Discard 2 cards. Each other player may reveal a Bane card from his hand. If he doesn’t, he gains a Curse. </t>
    </r>
    <r>
      <rPr>
        <b/>
        <i/>
        <sz val="10"/>
        <rFont val="Verdana"/>
        <family val="2"/>
      </rPr>
      <t>[Set-up]: Add an extra Kingdom card pile costing $2 or $3 to the supply. Cards from that pile are Bane cards.</t>
    </r>
  </si>
  <si>
    <r>
      <t xml:space="preserve">+1 Card. +2 Actions. Gain a Spoils from the Spoils pile. </t>
    </r>
    <r>
      <rPr>
        <b/>
        <i/>
        <sz val="10"/>
        <rFont val="Verdana"/>
        <family val="2"/>
      </rPr>
      <t>[Setup]: Add the Spoils pile (+13 Comp).</t>
    </r>
  </si>
  <si>
    <t>+1 Card. +2 Actions. If there are one or more empty Supply piles, +1 Card. If there are 2 or more, +1 Buy and +$1.</t>
  </si>
  <si>
    <t>Choose one: Discard 2 cards; or put a card from your hand on top of your deck; or gain a Copper. Choose one: +$3; or trash your hand; or gain a Duchy.</t>
  </si>
  <si>
    <t>+1 Buy. +$1. When you play this, you may play a Treasure from your hand twice. If you do, trash that Treasure.</t>
  </si>
  <si>
    <r>
      <t xml:space="preserve">+2 Cards. Each other player gains a Ruins. You may play a Cultist from your hand. When you trash this, +3 Cards. </t>
    </r>
    <r>
      <rPr>
        <b/>
        <i/>
        <sz val="10"/>
        <rFont val="Verdana"/>
        <family val="2"/>
      </rPr>
      <t>[Setup]: Add the Ruins pile (+15 Comp).</t>
    </r>
  </si>
  <si>
    <t>+$0. When you play this, gain a card costing up to $1 per differently named card you have in play, counting this. If it’s a Victory card, trash this.</t>
  </si>
  <si>
    <t>+$2. Each other player discards the top card of his deck. If it’s a Victory card he gains a Curse. Otherwise either he gains a copy of the discarded card or you do, your choice.</t>
  </si>
  <si>
    <r>
      <t xml:space="preserve">Each other player reveals the top 2 cards of his deck, trashes one of them costing from $3 to $6, and discards the rest. If a Knight is trashed by this, trash this card. Dame Anna: You may trash up to 2 cards from your hand. Dame Josephine: Worth 2 VP. Dame Molly: +2 Actions. Dame Natalie: You may gain a card costing up to $3. Dame Sylvia: +$2. Sir Bailey: +1 Card. +1 Action. Sir Destry: +2 Cards. Sir Martin: Only costs $4. +2 Buys. Sir Michael: Each other player discards down to 3 cards in hand. Sir Vander: When you trash this, gain a Gold. </t>
    </r>
    <r>
      <rPr>
        <b/>
        <i/>
        <sz val="10"/>
        <rFont val="Verdana"/>
        <family val="2"/>
      </rPr>
      <t>All Knights are in one Supply Pile.</t>
    </r>
  </si>
  <si>
    <t>+1 Action. Choose one: +$2; or discard your hand, +4 cards, and each other player with at least 5 cards in hand discards his hand and draws 4 cards.</t>
  </si>
  <si>
    <t>You may reveal a Treasure card from your hand. Gain a copy of it. When you buy this, trash all Treasures you have in play.</t>
  </si>
  <si>
    <r>
      <t xml:space="preserve">Trash this. Each other player with 5 or more cards in hand reveals his hand and discards a card that you choose. Gain 2 Spoils from the Spoils pile. </t>
    </r>
    <r>
      <rPr>
        <b/>
        <i/>
        <sz val="10"/>
        <rFont val="Verdana"/>
        <family val="2"/>
      </rPr>
      <t>[Setup]: Add the Spoils pile (+13 Comp).</t>
    </r>
  </si>
  <si>
    <t>+$2. If there are any cards in the trash costing from $3 to $6, gain one of them. Otherwise, each other player reveals the top 2 cards of his deck, trashes one of them costing from $3 to $6, and discards the rest.</t>
  </si>
  <si>
    <t>The player to your left reveals then discards the top 2 cards of his deck. For each differently named card revealed, if it an... Action card, +2 Actions. Treasure card, +$2. Victory Card, +2 Cards.</t>
  </si>
  <si>
    <t>+$1. When you play this, reveal cards from your deck until you reveal a Treasure. Discard the other cards. Play that Treasure.</t>
  </si>
  <si>
    <r>
      <t xml:space="preserve">Worth 2 VP. Choose one: +3 Cards; or +2 Actions. </t>
    </r>
    <r>
      <rPr>
        <b/>
        <i/>
        <sz val="10"/>
        <rFont val="Verdana"/>
        <family val="2"/>
      </rPr>
      <t>#Cards=12.</t>
    </r>
  </si>
  <si>
    <t>The player to your left takes an extra turn after this one, in which you can see all cards he can and make all decisions for him. Any cards he would gain on that turn, you gain instead; any cards of his that are trashed are set aside and returned to his discard pile at end of turn.</t>
  </si>
  <si>
    <t>46 Complexity</t>
  </si>
  <si>
    <t>Make Nice 2016</t>
  </si>
  <si>
    <t>Big Money 2016</t>
  </si>
  <si>
    <t>You may choose an Action card in your hand. Play it three times.</t>
  </si>
  <si>
    <t>+1 Action. Trash this or a card from your hand. Look at a number of cards from the top of your deck equal to the cost in $ of the trashed card. Put one into your hand and discard the rest.</t>
  </si>
  <si>
    <t>Choose one: +$1; or trash a card from your hand; or gain a Silver. At the start of your next turn, choose one: +$1; or trash a card from your hand; or gain a Silver.</t>
  </si>
  <si>
    <t>+1 Card. +1 Action. At the start of your next turn, +$1. [R]: When another player plays an Attack card, you may play this from your hand. (+1 Action has no effect if it's not your turn.)</t>
  </si>
  <si>
    <t>+2 Cards. +1 Action. Discard 2 cards. At the start of your next turn, +2 Cards, then discard 2 cards.</t>
  </si>
  <si>
    <t>+2 Cards. Set aside up to 2 cards from your hand face down. At the start of your next turn, put them into your hand.</t>
  </si>
  <si>
    <t>236 Official</t>
  </si>
  <si>
    <t>+$1. Choose one: +2 Actions; or +2 Buys; or gain a Silver. When you trash this, gain an Attack card.</t>
  </si>
  <si>
    <t>+2 Actions. +$1. At the start of your next turn: +1 Action, +$1.</t>
  </si>
  <si>
    <r>
      <t xml:space="preserve">+2 Actions. Return this to the Madman pile. If you do, +1 Card per card in your hand. </t>
    </r>
    <r>
      <rPr>
        <b/>
        <i/>
        <sz val="10"/>
        <rFont val="Verdana"/>
        <family val="2"/>
      </rPr>
      <t>Not a Supply Card.</t>
    </r>
  </si>
  <si>
    <t>+2 Actions. Reveal your hand. If you have no actions cards in hand, +2 Cards.</t>
  </si>
  <si>
    <t>Two / three / four /five other cards of your choice.</t>
  </si>
  <si>
    <t>$5   Knights (Various)</t>
  </si>
  <si>
    <t>[Setup]: Each player takes a Coin Token.</t>
  </si>
  <si>
    <t>Banking.</t>
  </si>
  <si>
    <t>At the start of your next turn...</t>
  </si>
  <si>
    <t>At the start of your next turn, (effect).</t>
  </si>
  <si>
    <t>Trash a card from your hand. Gain a card costing exactly $1 more than it and a card costing exactly $1 less than it, in either order, putting them on top of your deck.</t>
  </si>
  <si>
    <t>Comp Stack</t>
  </si>
  <si>
    <t>1,1</t>
  </si>
  <si>
    <t>1,1,1,1</t>
  </si>
  <si>
    <t>1,1,1,1,1</t>
  </si>
  <si>
    <t>6,2,3</t>
  </si>
  <si>
    <t>1,2</t>
  </si>
  <si>
    <t>1,1,1</t>
  </si>
  <si>
    <t>1,2,1,2,3,1,1</t>
  </si>
  <si>
    <t>1,6,1,1,5,1</t>
  </si>
  <si>
    <t>2,1,1,1,1,1</t>
  </si>
  <si>
    <t>6,1,1,2,5,1</t>
  </si>
  <si>
    <t>1,1,2,2</t>
  </si>
  <si>
    <t>1,6,1,1,1</t>
  </si>
  <si>
    <t>1,1,1,1,1,1,1</t>
  </si>
  <si>
    <t>1,1,1,3,1,1,1,3,1,1</t>
  </si>
  <si>
    <t>6,2,1,1,1,1</t>
  </si>
  <si>
    <t>1,2,1,1,1</t>
  </si>
  <si>
    <t>1,6,1</t>
  </si>
  <si>
    <t>1,1,1,2,1,1</t>
  </si>
  <si>
    <t>1,2,1,1,1,1,1</t>
  </si>
  <si>
    <t>1,3,1,1</t>
  </si>
  <si>
    <t>6,1,1,1,1</t>
  </si>
  <si>
    <t>2,1,1,1</t>
  </si>
  <si>
    <t>2,1,1,1,1</t>
  </si>
  <si>
    <t>3,1,1,1,1</t>
  </si>
  <si>
    <t>6,1,2,1</t>
  </si>
  <si>
    <t>2,1,2,1,1,2,1</t>
  </si>
  <si>
    <t>1,6,1,1</t>
  </si>
  <si>
    <t>1,1,3,1,1,2,1,1</t>
  </si>
  <si>
    <t>1,6,1,1,1,1</t>
  </si>
  <si>
    <t>2,1</t>
  </si>
  <si>
    <t>6,1,1,1,1,1</t>
  </si>
  <si>
    <t>2,2,1,1,1</t>
  </si>
  <si>
    <t>1,2,1,1,2,2,1,1</t>
  </si>
  <si>
    <t>1,1,2,1,1,1</t>
  </si>
  <si>
    <t>1,6,5,1</t>
  </si>
  <si>
    <t>1,1,1,6</t>
  </si>
  <si>
    <t>1,2,1</t>
  </si>
  <si>
    <t>2,3,1</t>
  </si>
  <si>
    <t>1,1,1,1,1,1,1,1,1,1</t>
  </si>
  <si>
    <t>2,1,3,1</t>
  </si>
  <si>
    <t>1,1,1,1,1,1,1,1</t>
  </si>
  <si>
    <t>6,1,1,1</t>
  </si>
  <si>
    <t>1,1,1,1,2,1,1,1,1,1</t>
  </si>
  <si>
    <t>1,1,1,3,1,1,1</t>
  </si>
  <si>
    <t>3,1,1,1,1,1,1</t>
  </si>
  <si>
    <t>Gain a copy of a card costing up to $6 that the player to your right gained on his last turn.</t>
  </si>
  <si>
    <t>When you play this, count your deck and discard pile. Worth $1 per 5 cards total between them (rounded down).</t>
  </si>
  <si>
    <t>74 Complexity</t>
  </si>
  <si>
    <t>67 Complexity</t>
  </si>
  <si>
    <t>Rich and Poor</t>
  </si>
  <si>
    <t>Copper produces an extra $1 this turn.</t>
  </si>
  <si>
    <t>Gain a card costing up to $4. If it is an… Action card, +1 Action. Treasure card, +$1. Victory card, +1 Card.</t>
  </si>
  <si>
    <t>Blood Money</t>
  </si>
  <si>
    <t>Peeping Toms</t>
  </si>
  <si>
    <t>Base Card</t>
  </si>
  <si>
    <t>N</t>
  </si>
  <si>
    <t>Reveal the top 4 cards of your deck, then discard them. +$1 per differently named card revealed.</t>
  </si>
  <si>
    <t>Beachcombers</t>
  </si>
  <si>
    <t>DS</t>
  </si>
  <si>
    <t>Dedicated Sniper anti-curse.</t>
  </si>
  <si>
    <t>VS</t>
  </si>
  <si>
    <t>Versatile Sniper anti-curse.</t>
  </si>
  <si>
    <t>to 6</t>
  </si>
  <si>
    <t>Itself gets trashed.</t>
  </si>
  <si>
    <t>$1   Prospector</t>
  </si>
  <si>
    <t>Gain a Copper; put it into your hand.</t>
  </si>
  <si>
    <t>to 5</t>
  </si>
  <si>
    <t>Y0</t>
  </si>
  <si>
    <t>YT</t>
  </si>
  <si>
    <t>to 7</t>
  </si>
  <si>
    <t>3T</t>
  </si>
  <si>
    <t>xT</t>
  </si>
  <si>
    <t>1T</t>
  </si>
  <si>
    <t>2T</t>
  </si>
  <si>
    <t>76 Complexity</t>
  </si>
  <si>
    <t>68 Complexity</t>
  </si>
  <si>
    <t>63 Complexity</t>
  </si>
  <si>
    <t>71 Complexity</t>
  </si>
  <si>
    <t>81 Complexity</t>
  </si>
  <si>
    <t>69 Complexity</t>
  </si>
  <si>
    <t>Cards</t>
  </si>
  <si>
    <t>Actions</t>
  </si>
  <si>
    <t>Buys</t>
  </si>
  <si>
    <t>Extra</t>
  </si>
  <si>
    <t>Dollars</t>
  </si>
  <si>
    <t>Effects</t>
  </si>
  <si>
    <t>x</t>
  </si>
  <si>
    <t>Look through your discard pile, reveal any number of Copper cards from it, and put them into your hand.</t>
  </si>
  <si>
    <t>90 Complexity</t>
  </si>
  <si>
    <t>You can’t buy this if you have any Copper in play.</t>
  </si>
  <si>
    <t>VP</t>
  </si>
  <si>
    <t>When you play this, it’s worth $1 per Treasure card you have in play (counting this).</t>
  </si>
  <si>
    <t>2,1,2,1,1,1,3,2</t>
  </si>
  <si>
    <t>1,6,2,1,4</t>
  </si>
  <si>
    <t>1,1,3,1</t>
  </si>
  <si>
    <t>1,3,2,1,1</t>
  </si>
  <si>
    <t>1,6,3,1</t>
  </si>
  <si>
    <t>1,1,1,1,2</t>
  </si>
  <si>
    <t>Each player keeps or discards top card of deck (your choice).</t>
  </si>
  <si>
    <t>Box</t>
  </si>
  <si>
    <t>B</t>
  </si>
  <si>
    <t>P</t>
  </si>
  <si>
    <t>Name of Card</t>
  </si>
  <si>
    <t>Middle Ground</t>
  </si>
  <si>
    <t>Andrew's Favorite</t>
  </si>
  <si>
    <t>Point Battle</t>
  </si>
  <si>
    <t>Rapid Growth</t>
  </si>
  <si>
    <t>$2   Cellar</t>
  </si>
  <si>
    <t>$2   Moat</t>
  </si>
  <si>
    <t>$2   Chapel</t>
  </si>
  <si>
    <t>$3   Chancellor</t>
  </si>
  <si>
    <t>$3   Workshop</t>
  </si>
  <si>
    <t>$3   Village</t>
  </si>
  <si>
    <t>$3   Watchtower</t>
  </si>
  <si>
    <t>$3   Woodcutter</t>
  </si>
  <si>
    <t>$4   Moneylender</t>
  </si>
  <si>
    <t>$4   Monument</t>
  </si>
  <si>
    <t>$4   Smithy</t>
  </si>
  <si>
    <t>$4   Bureaucrat</t>
  </si>
  <si>
    <t>$4   Remodel</t>
  </si>
  <si>
    <t>$4   Militia</t>
  </si>
  <si>
    <t>$4   Spy</t>
  </si>
  <si>
    <t>$4   Thief</t>
  </si>
  <si>
    <t>$4   Feast</t>
  </si>
  <si>
    <t>$4   Bishop</t>
  </si>
  <si>
    <t>$4   Gardens</t>
  </si>
  <si>
    <t>$5   Council Room</t>
  </si>
  <si>
    <t>$5   Laboratory</t>
  </si>
  <si>
    <t>$5   Witch</t>
  </si>
  <si>
    <t>$5   Mine</t>
  </si>
  <si>
    <t>$5   Mountebank</t>
  </si>
  <si>
    <t>$5   Rabble</t>
  </si>
  <si>
    <t>$5   Festival</t>
  </si>
  <si>
    <t>$5   Library</t>
  </si>
  <si>
    <t>$5   Counting House</t>
  </si>
  <si>
    <t>$5   Market</t>
  </si>
  <si>
    <t>$5   Vault</t>
  </si>
  <si>
    <t>$4   Worker's Village</t>
  </si>
  <si>
    <t>$6   Adventurer</t>
  </si>
  <si>
    <t>$6   Goons</t>
  </si>
  <si>
    <t>$6   Grand Market</t>
  </si>
  <si>
    <t>$7   Expand</t>
  </si>
  <si>
    <t>$7   Forge</t>
  </si>
  <si>
    <t>Farm Fights</t>
  </si>
  <si>
    <t>Urban Fights</t>
  </si>
  <si>
    <t>Susan's Favorite</t>
  </si>
  <si>
    <t>Curse</t>
  </si>
  <si>
    <t>Reveal the top 5 cards of your deck. The player to the left chooses one for you to discard. Draw the rest.</t>
  </si>
  <si>
    <t>New</t>
  </si>
  <si>
    <t>O,C</t>
  </si>
  <si>
    <t>1+</t>
  </si>
  <si>
    <t>You may reveal a Province card from your hand. If you do, gain a Gold card, putting it into your hand. Otherwise, gain a Silver card, putting it into your hand.</t>
  </si>
  <si>
    <t>1,1,2,3,1</t>
  </si>
  <si>
    <t>1,2,1,1,1,1,1,1,1</t>
  </si>
  <si>
    <t>1,1,1,1,1,1,3,1,1,1,1,1</t>
  </si>
  <si>
    <t>1,1,2,1,2,1</t>
  </si>
  <si>
    <t>1,6,2,3,1,1,1</t>
  </si>
  <si>
    <t>1,1,1,5</t>
  </si>
  <si>
    <t>1,6,1,1,18,3,1,1,1</t>
  </si>
  <si>
    <t>1,1,1,6,1,1,1,1</t>
  </si>
  <si>
    <t>1,6,1,1,1,3,1</t>
  </si>
  <si>
    <t>1,1,1,2,1,6,2,1</t>
  </si>
  <si>
    <t>1,6,2,1,1,1</t>
  </si>
  <si>
    <t>1,6,3,4</t>
  </si>
  <si>
    <t>2,1,1,1,4</t>
  </si>
  <si>
    <t>1,1,1,3,2,1</t>
  </si>
  <si>
    <t>2,1,3,3</t>
  </si>
  <si>
    <t>1,2,2,1,1,1,1</t>
  </si>
  <si>
    <t>1,2,5,1,2</t>
  </si>
  <si>
    <t>24,1,1,1</t>
  </si>
  <si>
    <t>1,1,1,1,1,2,1,1,5</t>
  </si>
  <si>
    <t>24,1,1,5</t>
  </si>
  <si>
    <t>3,1,1,5</t>
  </si>
  <si>
    <t>24,5</t>
  </si>
  <si>
    <t>3,1,5</t>
  </si>
  <si>
    <t>1,1,1,24</t>
  </si>
  <si>
    <t>1,1,1,42</t>
  </si>
  <si>
    <t>1,6,1,1,18,1,1,2</t>
  </si>
  <si>
    <t>24,1,1,1,1</t>
  </si>
  <si>
    <t>4,3,1,6,2,1</t>
  </si>
  <si>
    <t>1,3,24,4,1,3,1</t>
  </si>
  <si>
    <t>6,2,1,1,1,1,1,1</t>
  </si>
  <si>
    <t>24,1,5,6,1</t>
  </si>
  <si>
    <r>
      <t xml:space="preserve">Look through your discard pile. You may trash a card from your discard pile or hand that is not a Treasure. Gain a card costing up to $3. When you discard this from play, if you did not buy any cards this turn, trash this and gain a Madman from the Madman pile. </t>
    </r>
    <r>
      <rPr>
        <b/>
        <i/>
        <sz val="10"/>
        <rFont val="Verdana"/>
        <family val="2"/>
      </rPr>
      <t>[Setup]: Add the Madman pile (+31 Comp).</t>
    </r>
  </si>
  <si>
    <t>1,1,1,1,1,3,1,1,31</t>
  </si>
  <si>
    <t>+2 Actions. Reveal your hand. If you have no action cards in hand, +2 Cards.</t>
  </si>
  <si>
    <t>2,1,1,1,4,4,5</t>
  </si>
  <si>
    <t>1,6,2,1,1,1,1,1,1,1,22</t>
  </si>
  <si>
    <t>1,24</t>
  </si>
  <si>
    <t>15,1</t>
  </si>
  <si>
    <t>2,1,10</t>
  </si>
  <si>
    <t>1,24,3,1</t>
  </si>
  <si>
    <t>2,1,1,1,1,1,1,5,1,1</t>
  </si>
  <si>
    <t>1,6,1,1,1,1,18,1,1,1,1</t>
  </si>
  <si>
    <t>1,24,1,1,1</t>
  </si>
  <si>
    <t>1,3,2,1,1,1,1,1,1</t>
  </si>
  <si>
    <t>2,2,1,1,1,1,3,1</t>
  </si>
  <si>
    <t>1,24,1,1,3</t>
  </si>
  <si>
    <t>6,1,1,1,1,1,1,2,1,1,1,2,10,4,3,1,24,1,1,1,5</t>
  </si>
  <si>
    <t>1,10</t>
  </si>
  <si>
    <t>2,1,1,1,1,1,2,1</t>
  </si>
  <si>
    <t>6,2,1,1,1,2,1,1,1,1,69</t>
  </si>
  <si>
    <r>
      <t xml:space="preserve">+1 Action. Each player may reveal a Province from his hand. If you do, discard it and gain a Prize (from the Prize pile) or a Duchy, putting it on top of your deck. If no-one else does, +1 Card, +$1. </t>
    </r>
    <r>
      <rPr>
        <b/>
        <i/>
        <sz val="10"/>
        <rFont val="Verdana"/>
        <family val="2"/>
      </rPr>
      <t>[Setup]: Add the Prize Pile (+69 Comp).</t>
    </r>
  </si>
  <si>
    <t>1,24,1,1</t>
  </si>
  <si>
    <t>1,24,2</t>
  </si>
  <si>
    <t>1,1,1,2,1,1,10</t>
  </si>
  <si>
    <t>1,24,1,13</t>
  </si>
  <si>
    <t>1,24,1</t>
  </si>
  <si>
    <t>1,3,1</t>
  </si>
  <si>
    <t>1,6,1,1,2</t>
  </si>
  <si>
    <t>1,24,1,1,1,1,1</t>
  </si>
  <si>
    <t>3,1,1,1,1,1,3,1,1,1</t>
  </si>
  <si>
    <t>24,2,1</t>
  </si>
  <si>
    <t>1,6,10</t>
  </si>
  <si>
    <t>1,6,1,1,1,1,1</t>
  </si>
  <si>
    <t>1,1,1,1,3,2,1</t>
  </si>
  <si>
    <t>1,24,1,1,3,2,1,1</t>
  </si>
  <si>
    <t>1,2,1,1,1,2,1,1</t>
  </si>
  <si>
    <t>You only draw 3 cards (instead of 5) in this turn’s Clean-up phase. Take an extra turn after this one. This can’t cause you to take more than two consecutive turns.</t>
  </si>
  <si>
    <t>86 Complexity</t>
  </si>
  <si>
    <t>Trash this and another copy of Treasure Map from your hand. If you do trash two Treasure Maps, gain 4 Gold cards, putting them on top of your deck.</t>
  </si>
  <si>
    <r>
      <t xml:space="preserve">When you buy a Victory card, you may trash this from your hand. </t>
    </r>
    <r>
      <rPr>
        <b/>
        <i/>
        <sz val="10"/>
        <rFont val="Verdana"/>
        <family val="2"/>
      </rPr>
      <t>Not a Supply Card.</t>
    </r>
  </si>
  <si>
    <r>
      <t xml:space="preserve">Worth 0 VP. When you trash this, +1 Card. </t>
    </r>
    <r>
      <rPr>
        <b/>
        <i/>
        <sz val="10"/>
        <rFont val="Verdana"/>
        <family val="2"/>
      </rPr>
      <t>Not a Supply Card.</t>
    </r>
  </si>
  <si>
    <t>Ad</t>
  </si>
  <si>
    <t>Pm</t>
  </si>
  <si>
    <t>Promo</t>
  </si>
  <si>
    <r>
      <t xml:space="preserve">You may play an Action card from your hand twice. Gain a copy of it. When you discard this from play, you may exchange it for a Teacher. </t>
    </r>
    <r>
      <rPr>
        <b/>
        <i/>
        <sz val="10"/>
        <rFont val="Verdana"/>
        <family val="2"/>
      </rPr>
      <t>Not a Supply Card. #Cards=5.</t>
    </r>
  </si>
  <si>
    <t>(Pe) $6   Teacher</t>
  </si>
  <si>
    <t>(Pa) $3   Treasure Hunter</t>
  </si>
  <si>
    <r>
      <t xml:space="preserve">+1 Action. +$1. Gain a Silver per card the player to your right gained in his last turn. When you discard this from play, you may exchange it for a Warrior. </t>
    </r>
    <r>
      <rPr>
        <b/>
        <i/>
        <sz val="10"/>
        <rFont val="Verdana"/>
        <family val="2"/>
      </rPr>
      <t>Not a Supply Card. #Cards=5.</t>
    </r>
  </si>
  <si>
    <t>(Pa) $4   Warrior</t>
  </si>
  <si>
    <r>
      <t xml:space="preserve">+2 Cards. For each Traveller you have in play (including this), each other player discards the top card of his deck and trashes it if it costs $3 or $4. When you discard this from play, you may exchange it for a Hero. </t>
    </r>
    <r>
      <rPr>
        <b/>
        <i/>
        <sz val="10"/>
        <rFont val="Verdana"/>
        <family val="2"/>
      </rPr>
      <t>Not a Supply Card. #Cards=5.</t>
    </r>
  </si>
  <si>
    <t>(Pa) $5   Hero</t>
  </si>
  <si>
    <r>
      <t xml:space="preserve">+$2. Gain a Treasure. When you discard this from play, you may exchange it for a Champion. </t>
    </r>
    <r>
      <rPr>
        <b/>
        <i/>
        <sz val="10"/>
        <rFont val="Verdana"/>
        <family val="2"/>
      </rPr>
      <t>Not a Supply Card. #Cards=5.</t>
    </r>
  </si>
  <si>
    <t>(Pa) $6   Champion</t>
  </si>
  <si>
    <r>
      <t xml:space="preserve">+1 Action. For the rest of the game, when another player plays an Attack, it doesn't affect you, and when you play an Action, +1 Action. </t>
    </r>
    <r>
      <rPr>
        <i/>
        <sz val="10"/>
        <rFont val="Verdana"/>
        <family val="2"/>
      </rPr>
      <t>(This stays in play).</t>
    </r>
    <r>
      <rPr>
        <sz val="10"/>
        <rFont val="Verdana"/>
        <family val="2"/>
      </rPr>
      <t xml:space="preserve"> </t>
    </r>
    <r>
      <rPr>
        <b/>
        <i/>
        <sz val="10"/>
        <rFont val="Verdana"/>
        <family val="2"/>
      </rPr>
      <t>Not a Supply Card. #Cards=5.</t>
    </r>
  </si>
  <si>
    <t>A,K,Tv</t>
  </si>
  <si>
    <r>
      <t>Put this on your Tavern mat. At the start of your turn, you may call this, to move your +1 Card, +1 Action, +1 Buy, or +$1 token to an Action Supply pile you have no tokens on (when you play a card from that pile, you first get that bonus).</t>
    </r>
    <r>
      <rPr>
        <b/>
        <i/>
        <sz val="10"/>
        <rFont val="Verdana"/>
        <family val="2"/>
      </rPr>
      <t xml:space="preserve"> [Setup]: Add the Tavern mats (+8 Comp), the +1 Card tokens (+8 Comp), the +1 Action tokens (+8 Comp), the +1 Buy tokens (+8 Comp), and the +$1 tokens (+8 Comp), Not a Supply Card. #Cards=5.</t>
    </r>
  </si>
  <si>
    <t>1,1,1,24,8</t>
  </si>
  <si>
    <t>6,1,1,1,1,1,1</t>
  </si>
  <si>
    <t>3,1,1,1,1,5,3,1,1,1,1</t>
  </si>
  <si>
    <t>1,6,5,1,1,1</t>
  </si>
  <si>
    <t>1,6,1,1,5,1,1,1</t>
  </si>
  <si>
    <t>1,1,2,5,1</t>
  </si>
  <si>
    <t>1,3,1,1,8</t>
  </si>
  <si>
    <t>1,6,1,1,1,1,8</t>
  </si>
  <si>
    <t>1,6,1,1,1,1,1,8</t>
  </si>
  <si>
    <t>2,1,1,1,3,1,1,2,1</t>
  </si>
  <si>
    <t>2,1,1,1,8</t>
  </si>
  <si>
    <t>6,1,1,1,1,1,1,1,1,8</t>
  </si>
  <si>
    <t>1,6,1,1,2,1,1,1</t>
  </si>
  <si>
    <t>2,1,2,10,5,2,8</t>
  </si>
  <si>
    <t>1,1,1,8</t>
  </si>
  <si>
    <t>1,1,1,1,1,2,1,1,1,1,1,8</t>
  </si>
  <si>
    <t>1,2,1,1,5,1</t>
  </si>
  <si>
    <t>1,24,3,2,1</t>
  </si>
  <si>
    <t>1,2,1,8</t>
  </si>
  <si>
    <t>6,1,1,18,8</t>
  </si>
  <si>
    <t>6,1,1,2,1,1</t>
  </si>
  <si>
    <t>2,1,1,1,1,1,8</t>
  </si>
  <si>
    <t>5,1</t>
  </si>
  <si>
    <t>1,1,2,1,1,1,1</t>
  </si>
  <si>
    <t>6,5,1,5,1,36</t>
  </si>
  <si>
    <t>1,1,4,40</t>
  </si>
  <si>
    <t>2,1,1,1,91</t>
  </si>
  <si>
    <r>
      <t>+1 Card. +1 Action. When you discard this from play, you may exchange it for a Treasure Hunter.</t>
    </r>
    <r>
      <rPr>
        <b/>
        <i/>
        <sz val="10"/>
        <rFont val="Verdana"/>
        <family val="2"/>
      </rPr>
      <t xml:space="preserve"> [Setup]: Add the Treasure Hunter, Warrior, Hero, and Champion piles (+78 Comp).</t>
    </r>
  </si>
  <si>
    <r>
      <t>+1 Buy. +$1. When you discard this from play, you may exchange it for a Soldier.</t>
    </r>
    <r>
      <rPr>
        <b/>
        <i/>
        <sz val="10"/>
        <rFont val="Verdana"/>
        <family val="2"/>
      </rPr>
      <t xml:space="preserve"> [Setup]: Add the Soldier, Fugitive, Disciple, and Teacher piles (+91 Comp).</t>
    </r>
  </si>
  <si>
    <t>6,3,2,1,1,1,1,1,1,1</t>
  </si>
  <si>
    <t>+$2. Trash this card. Put an Embargo token on top of a Supply pile. When a player buys a card, he gains a Curse card per Embargo token on that pile.</t>
  </si>
  <si>
    <t>+1 Action. Look at the top 3 cards of your deck. Trash one of them. Discard one of them. Put the other one on top of your deck.</t>
  </si>
  <si>
    <t>+1 Card. +1 Action. +1 Buy. [R]: When one of your cards is trashed, you may discard this from your hand. If you do, gain a Gold.</t>
  </si>
  <si>
    <t>Coin Token</t>
  </si>
  <si>
    <t>Vict. Token</t>
  </si>
  <si>
    <t>+1 Card. +1 Action. Reveal the top card of your deck. If it is an Action, play it. When you buy this, you may overpay for it. For each $1 you overpaid, look through your discard pile and put a card from it on top of your deck.</t>
  </si>
  <si>
    <t>+1 Buy. +$3. When you play this, the player to your left names a card. You can’t buy that card this turn.</t>
  </si>
  <si>
    <t>+1 Buy. +$1. While this is in play, when you buy a card, take a Coin Token.</t>
  </si>
  <si>
    <t>+2 Cards. +1 Buy. At the start of your next turn: +2 Cards, +1 Buy.</t>
  </si>
  <si>
    <r>
      <t xml:space="preserve">Worth -1 VP. </t>
    </r>
    <r>
      <rPr>
        <b/>
        <i/>
        <sz val="10"/>
        <rFont val="Verdana"/>
        <family val="2"/>
      </rPr>
      <t>Not a Kingdom Card. #Cards=10*(P-1).</t>
    </r>
  </si>
  <si>
    <r>
      <t>+$1.</t>
    </r>
    <r>
      <rPr>
        <b/>
        <i/>
        <sz val="10"/>
        <rFont val="Verdana"/>
        <family val="2"/>
      </rPr>
      <t xml:space="preserve"> Not a Kingdom Card. #Cards=60-7*P.</t>
    </r>
  </si>
  <si>
    <r>
      <t xml:space="preserve">Worth 1 VP. </t>
    </r>
    <r>
      <rPr>
        <b/>
        <i/>
        <sz val="10"/>
        <rFont val="Verdana"/>
        <family val="2"/>
      </rPr>
      <t>Not a Kingdom Card. #Cards=24-3*P.</t>
    </r>
  </si>
  <si>
    <r>
      <t>+$2.</t>
    </r>
    <r>
      <rPr>
        <b/>
        <i/>
        <sz val="10"/>
        <rFont val="Verdana"/>
        <family val="2"/>
      </rPr>
      <t xml:space="preserve"> Not a Kingdom Card. #Cards=40.</t>
    </r>
  </si>
  <si>
    <r>
      <t xml:space="preserve">Worth 3 VP. </t>
    </r>
    <r>
      <rPr>
        <b/>
        <i/>
        <sz val="10"/>
        <rFont val="Verdana"/>
        <family val="2"/>
      </rPr>
      <t>Not a Kingdom Card. #Cards=12.</t>
    </r>
  </si>
  <si>
    <r>
      <t>+$3.</t>
    </r>
    <r>
      <rPr>
        <b/>
        <i/>
        <sz val="10"/>
        <rFont val="Verdana"/>
        <family val="2"/>
      </rPr>
      <t xml:space="preserve"> Not a Kingdom Card. #Cards=30.</t>
    </r>
  </si>
  <si>
    <r>
      <t xml:space="preserve">Worth 6 VP. </t>
    </r>
    <r>
      <rPr>
        <b/>
        <i/>
        <sz val="10"/>
        <rFont val="Verdana"/>
        <family val="2"/>
      </rPr>
      <t>Not a Kingdom Card. #Cards=12.</t>
    </r>
  </si>
  <si>
    <r>
      <t>+1 Card. +1 Action. Worth 1 VP.</t>
    </r>
    <r>
      <rPr>
        <b/>
        <i/>
        <sz val="10"/>
        <rFont val="Verdana"/>
        <family val="2"/>
      </rPr>
      <t xml:space="preserve"> #Cards=12.</t>
    </r>
  </si>
  <si>
    <r>
      <t>Worth 1 VP for every 3 Silvers in your deck (round down). When you trash this, gain 3 Silvers.</t>
    </r>
    <r>
      <rPr>
        <b/>
        <i/>
        <sz val="10"/>
        <rFont val="Verdana"/>
        <family val="2"/>
      </rPr>
      <t xml:space="preserve"> #Cards=12.</t>
    </r>
  </si>
  <si>
    <r>
      <t>Worth 1 VP for every 4 Victory cards in your deck (round down).</t>
    </r>
    <r>
      <rPr>
        <b/>
        <i/>
        <sz val="10"/>
        <rFont val="Verdana"/>
        <family val="2"/>
      </rPr>
      <t xml:space="preserve"> #Cards=12.</t>
    </r>
  </si>
  <si>
    <r>
      <t>+$2. Worth 2 VP.</t>
    </r>
    <r>
      <rPr>
        <b/>
        <i/>
        <sz val="10"/>
        <rFont val="Verdana"/>
        <family val="2"/>
      </rPr>
      <t xml:space="preserve"> #Cards=12.</t>
    </r>
  </si>
  <si>
    <r>
      <t>Set aside this and another card from your hand. Return them to your deck at the end of the game. Worth 2 VP.</t>
    </r>
    <r>
      <rPr>
        <b/>
        <i/>
        <sz val="10"/>
        <rFont val="Verdana"/>
        <family val="2"/>
      </rPr>
      <t xml:space="preserve"> #Cards=12.</t>
    </r>
  </si>
  <si>
    <r>
      <t xml:space="preserve">+2 Actions. </t>
    </r>
    <r>
      <rPr>
        <b/>
        <i/>
        <sz val="10"/>
        <rFont val="Verdana"/>
        <family val="2"/>
      </rPr>
      <t>Not a Supply Card.</t>
    </r>
  </si>
  <si>
    <t>+1 Card. +1 Action. Reveal the top 4 cards of your deck. Put the revealed Coppers and Potions into your hand. Put the other cards back on top of your deck in any order.</t>
  </si>
  <si>
    <t>+2 Actions. You may gain an Action card costing up to $5.</t>
  </si>
  <si>
    <t>+3 Cards. Each other player gains a Curse and discards down to 3 cards in hand.</t>
  </si>
  <si>
    <t>+1 Card. +1 Action. At the start of Clean-up this turn, you may choose an Action card you have in play. If you discard it from play this turn, put it on your deck.</t>
  </si>
  <si>
    <r>
      <t>Worth 2 VP. When you discard this other than during a Clean-up phase, you may reveal it. If you do, gain a Gold.</t>
    </r>
    <r>
      <rPr>
        <b/>
        <i/>
        <sz val="10"/>
        <rFont val="Verdana"/>
        <family val="2"/>
      </rPr>
      <t xml:space="preserve"> #Cards=12.</t>
    </r>
  </si>
  <si>
    <t>+1 Card. +2 Actions.</t>
  </si>
  <si>
    <t>+2 Cards. +1 Action. When you discard this from play, you may put this on top of your deck if you have a Potion in play.</t>
  </si>
  <si>
    <t>+1 Card. +2 Actions. When you trash this, put it into your hand.</t>
  </si>
  <si>
    <t>+$1. While this is in play, Action cards cost $2 less, but not less than $0.</t>
  </si>
  <si>
    <t>+1 Action. Trash a card from your hand. +1 Card per $ it costs. +2 Cards if it has Potion in its cost.</t>
  </si>
  <si>
    <r>
      <t>Worth 2 VP for every 5 differently named cards in your deck (round down).</t>
    </r>
    <r>
      <rPr>
        <b/>
        <i/>
        <sz val="10"/>
        <rFont val="Verdana"/>
        <family val="2"/>
      </rPr>
      <t xml:space="preserve"> #Cards=12.</t>
    </r>
  </si>
  <si>
    <r>
      <t>Worth 2 VP. When you buy this, trash a card from your hand. Gain a card costing exactly $2 more than the trashed card.</t>
    </r>
    <r>
      <rPr>
        <b/>
        <i/>
        <sz val="10"/>
        <rFont val="Verdana"/>
        <family val="2"/>
      </rPr>
      <t xml:space="preserve"> #Cards=12.</t>
    </r>
  </si>
  <si>
    <r>
      <t xml:space="preserve">Worth 10 VP. </t>
    </r>
    <r>
      <rPr>
        <b/>
        <i/>
        <sz val="10"/>
        <rFont val="Verdana"/>
        <family val="2"/>
      </rPr>
      <t>Not a Kingdom Card. #Cards=12.</t>
    </r>
  </si>
  <si>
    <r>
      <t xml:space="preserve">Worth 1 Potion. </t>
    </r>
    <r>
      <rPr>
        <b/>
        <i/>
        <sz val="10"/>
        <rFont val="Verdana"/>
        <family val="2"/>
      </rPr>
      <t>Not a Kingdom Card. #Cards=16.</t>
    </r>
  </si>
  <si>
    <r>
      <t>+$5.</t>
    </r>
    <r>
      <rPr>
        <b/>
        <i/>
        <sz val="10"/>
        <rFont val="Verdana"/>
        <family val="2"/>
      </rPr>
      <t xml:space="preserve"> Not a Kingdom Card. #Cards=20.</t>
    </r>
  </si>
  <si>
    <t xml:space="preserve">+1 Card. +2 Actions. +$1. </t>
  </si>
  <si>
    <t>Look at the top 3 cards of your deck. Choose one: Put them into your hand; or discard them and +3 Cards. When you trash this, gain a cheaper card.</t>
  </si>
  <si>
    <t>+4 Cards. +1 Buy. Each other player draws a card.</t>
  </si>
  <si>
    <t>Choose one: Gain a card from the trash costing from $3 to $6, putting it on top of your deck; or trash an Action card from your hand and gain a card costing up to $3 more than it.</t>
  </si>
  <si>
    <t>Draw until you have 7 cards in hand. You may set aside any Action cards drawn this way, as you draw them; discard the set aside cards after you finish drawing.</t>
  </si>
  <si>
    <t>Trash a Treasure card from your hand. Gain a Treasure card costing up to $3 more; put it into your hand.</t>
  </si>
  <si>
    <t xml:space="preserve">+$2. Each other player may discard a Curse. If he doesn't, he gains a Curse and a Copper. </t>
  </si>
  <si>
    <t>Trash 2 cards from your hand. If you do, gain a Silver card; put it into your hand.</t>
  </si>
  <si>
    <t>+2 Cards. Discard any number of cards. +$1 per card discarded. Each other player may discard 2 cards. If he does, he draws a card.</t>
  </si>
  <si>
    <t>+2 Cards. Each other player gains a Curse card.</t>
  </si>
  <si>
    <t>Reveal cards from your deck until you reveal 2 Treasure cards. Put those Treasure cards into your hand and discard the other revealed cards.</t>
  </si>
  <si>
    <t>+1 Buy. +$2. Each other player discards down to 3 cards in hand. While this is in play, when you buy a card, take a Victory Token.</t>
  </si>
  <si>
    <t>+4 Cards. When you trash this, gain a Duchy or 3 Estates.</t>
  </si>
  <si>
    <t>Trash a card from your hand. Gain a card costing up to $3 more than the trashed card.</t>
  </si>
  <si>
    <t>Trash this card. Gain 2 cards, each costing up to $6.</t>
  </si>
  <si>
    <t>+2 Cards. +$2. You may trash up to 2 cards from your hand.</t>
  </si>
  <si>
    <r>
      <t xml:space="preserve">+$3. When you play this, return it to the Spoils pile. </t>
    </r>
    <r>
      <rPr>
        <b/>
        <i/>
        <sz val="10"/>
        <rFont val="Verdana"/>
        <family val="2"/>
      </rPr>
      <t>Not a Supply Card. #Cards=15.</t>
    </r>
  </si>
  <si>
    <t>Trash a card from your hand. If it is an…  Action card, gain a Duchy. Treasure card, gain a Transmute. Victory card, gain a Gold.</t>
  </si>
  <si>
    <r>
      <t>Worth 1 VP for every 3 Action cards in your deck (rounded down).</t>
    </r>
    <r>
      <rPr>
        <b/>
        <i/>
        <sz val="10"/>
        <rFont val="Verdana"/>
        <family val="2"/>
      </rPr>
      <t xml:space="preserve"> #Cards=12.</t>
    </r>
  </si>
  <si>
    <t>Discard any number of cards. +$1 per card discarded. [R]: When another player plays an Attack card, you may reveal this from your hand. If you do, +2 Cards, then put 2 cards from your hand on top of your deck.</t>
  </si>
  <si>
    <t>+5 Cards. Discard 3 cards. When you gain this, each other player gains a Silver.</t>
  </si>
  <si>
    <t>+2 Cards. Each other player with 4 or more cards in hand puts cards from his hand on top of his deck until he has 3 cards in his hand.</t>
  </si>
  <si>
    <t>+1 Card. +1 Action. Each other player gains a Curse.</t>
  </si>
  <si>
    <t>+$1. When you buy this or play it, each other player reveals the top 2 cards of his deck, trashes a revealed Silver or Gold you choose, and discards the rest. If he didn't reveal a Treasure, he gains a Copper. You gain the trashed cards.</t>
  </si>
  <si>
    <t>+3 Cards. +1 Buy. Each other player draws a card, then discards down to 3 cards in hand.</t>
  </si>
  <si>
    <t>Each other player reveals cards from the top of his deck until revealing one costing $3 or more. He trashes that card and may gain a card costing at most $2 less than it. He discards the other revealed cards.</t>
  </si>
  <si>
    <t>Gain 3 Coppers, putting them into your hand. [R]: When another player plays an Attack card, you may discard this. If you do, gain two Silvers, putting one on top of your deck.</t>
  </si>
  <si>
    <t>Gain a card from the trash costing $4 or less onto deck.</t>
  </si>
  <si>
    <t>Reveal a card from your hand. Return up to 2 copies of it from your hand to the Supply. Then each other player gains a copy of it.</t>
  </si>
  <si>
    <t>+$1. When you play this, you may gain a Copper, putting it into your hand. When you gain this, each other player gains a Curse.</t>
  </si>
  <si>
    <r>
      <t xml:space="preserve">You may trash 2 cards from your hand. If you do, +2 Cards, +$2, and each other player discards down to 3 cards in hand. </t>
    </r>
    <r>
      <rPr>
        <b/>
        <i/>
        <sz val="10"/>
        <rFont val="Verdana"/>
        <family val="2"/>
      </rPr>
      <t>Not a Supply Card.</t>
    </r>
  </si>
  <si>
    <t>+1 Buy. +$3. Discard 2 Cards. [R]: When another player plays an Attack card, you may set this aside from your hand. If you do, then at the start of your next turn, +1 Card and return this to your hand.</t>
  </si>
  <si>
    <t>+$3. When you gain this, gain two Coppers.</t>
  </si>
  <si>
    <t>+1 Card. +1 Action. Look at the top 4 cards of your deck. Discard any number of them. Put the rest back on top in any order.</t>
  </si>
  <si>
    <t>+$2. While this is in play, when you buy a card, gain a card costing less than it that is not a Victory card.</t>
  </si>
  <si>
    <t>+1 Card. +1 Action. While this is in play, cards cost $1 less, but not less than $0.</t>
  </si>
  <si>
    <t>+1 Card. +1 Action. Reveal your hand. Reveal cards from your deck until you reveal a card that isn’t a duplicate of one in your hand. Put it into your hand and discard the rest.</t>
  </si>
  <si>
    <t>+1 Action. Name a card. Reveal cards from the top of your deck until you reveal a Victory card that is not the named card. Discard the other cards. Trash the Victory card and gain a Victory card costing up to $3 more than it.</t>
  </si>
  <si>
    <t>Discard your hand. If you discarded any cards this way, then at the start of your next turn, +5 Cards, +1 Action, and +1 Buy.</t>
  </si>
  <si>
    <t>+1 Card. +1 Action. +$1. When you discard this from play, if you didn’t buy a Victory card this turn, you may put this on top of your deck.</t>
  </si>
  <si>
    <t>+1 Card. +1 Action. +$1. During your Buy phase, this costs $2 less per Action card you have in play, but not less than $0.</t>
  </si>
  <si>
    <t>Reveal cards from your deck until you reveal 2 Action cards other than Golem cards. Discard the other cards, then play the Action cards in either order.</t>
  </si>
  <si>
    <t>$1   Minor Chancellor</t>
  </si>
  <si>
    <t>$1   Minor Graverobber</t>
  </si>
  <si>
    <t>$1   Minor Hoard</t>
  </si>
  <si>
    <t>$1   Minor Library</t>
  </si>
  <si>
    <t>$1   Minor Market</t>
  </si>
  <si>
    <t>$1   Minor Monument</t>
  </si>
  <si>
    <t>$1   Minor Navigator</t>
  </si>
  <si>
    <t>$1   Minor Oasis</t>
  </si>
  <si>
    <t>$1   Minor Spy</t>
  </si>
  <si>
    <t>$7   Grand Duchy</t>
  </si>
  <si>
    <t>$7   Grand Gold</t>
  </si>
  <si>
    <t>$7   Grand Moat</t>
  </si>
  <si>
    <t>$7   Grand Oasis</t>
  </si>
  <si>
    <t>$7   Grand Remodel</t>
  </si>
  <si>
    <t>$7   Grand Wharf</t>
  </si>
  <si>
    <t>T,V: 1</t>
  </si>
  <si>
    <t>Gain a Silver. Look at the top card of your deck, discard it or put it back. Draw until you have 5 cards in hand. You may trash a card from your hand that is not a Treasure.</t>
  </si>
  <si>
    <t>adVenture</t>
  </si>
  <si>
    <t>$5   Distant Lands</t>
  </si>
  <si>
    <t>$4   Port</t>
  </si>
  <si>
    <t>$2   Coin of the Realm</t>
  </si>
  <si>
    <t>T,Rs</t>
  </si>
  <si>
    <t>$2   Page</t>
  </si>
  <si>
    <t>A,Tv</t>
  </si>
  <si>
    <t>$2   Peasant</t>
  </si>
  <si>
    <t>$2   Ratcatcher</t>
  </si>
  <si>
    <t>A,Rs</t>
  </si>
  <si>
    <t>$2   Raze</t>
  </si>
  <si>
    <t>$3   Amulet</t>
  </si>
  <si>
    <t>$3   Caravan Guard</t>
  </si>
  <si>
    <t>A,D,R</t>
  </si>
  <si>
    <t>$3   Dungeon</t>
  </si>
  <si>
    <t>$3   Gear</t>
  </si>
  <si>
    <t>$3   Guide</t>
  </si>
  <si>
    <t>$4   Duplicate</t>
  </si>
  <si>
    <t>$4   Magpie</t>
  </si>
  <si>
    <t>$4   Messenger</t>
  </si>
  <si>
    <t>+1 Buy. +$2. You may put your deck into your discard pile. When this is your first buy in a turn, gain a card costing up to $4, and each other player gains a copy of it.</t>
  </si>
  <si>
    <t>+$3. Gain a Curse.</t>
  </si>
  <si>
    <t>+$4. Reveal your hand. -$1 per Treasure card in your hand, to a minimum of $0.</t>
  </si>
  <si>
    <t>+1 Action. +1 Buy. Take a Coin Token.</t>
  </si>
  <si>
    <t>+1 Card. +1 Action. Set aside a card from your hand face down. At the start of your next turn, put it into your hand.</t>
  </si>
  <si>
    <t>+1 Card. +1 Action. Look at the bottom card of your deck. You may put it on top.</t>
  </si>
  <si>
    <t>+1 Card. +1 Action. Name a card. Reveal the top card of your deck. If it’s the named card, put it into your hand.</t>
  </si>
  <si>
    <t>+1 Card. +1 Action. At the start of your next turn, +1 Card.</t>
  </si>
  <si>
    <t>+1 Card. +1 Action. Trash a card from your hand. Gain a card costing exactly $1 more than it.</t>
  </si>
  <si>
    <t>+1 Action. Discard any number of cards from your hand. +1 Card per card discarded.</t>
  </si>
  <si>
    <t>+3 Cards. Put a card from your hand on top of your deck.</t>
  </si>
  <si>
    <t>+2 Cards. Each player passes a card from his hand to the left at once. Then you may trash a card from your hand.</t>
  </si>
  <si>
    <t>+3 Cards. +1 Action. Discard 3 cards.</t>
  </si>
  <si>
    <t xml:space="preserve">+3 Cards. </t>
  </si>
  <si>
    <t>Effect</t>
  </si>
  <si>
    <t>+2 Cards. +1 Action.</t>
  </si>
  <si>
    <t>+1 Card. +1 Action. +1Buy. +$1.</t>
  </si>
  <si>
    <t>+$2. Each player (including you) looks at the top card of his deck, and discards it or puts it back. In games using this, when you gain a Duchy, you may gain a Duchess.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</si>
</sst>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11">
    <font>
      <sz val="10"/>
      <name val="Arial"/>
      <family val="0"/>
    </font>
    <font>
      <sz val="8"/>
      <name val="Arial"/>
      <family val="0"/>
    </font>
    <font>
      <u val="single"/>
      <sz val="10"/>
      <color indexed="12"/>
      <name val="Arial"/>
      <family val="0"/>
    </font>
    <font>
      <u val="single"/>
      <sz val="10"/>
      <color indexed="36"/>
      <name val="Arial"/>
      <family val="0"/>
    </font>
    <font>
      <sz val="10"/>
      <name val="Verdana"/>
      <family val="2"/>
    </font>
    <font>
      <sz val="10"/>
      <color indexed="9"/>
      <name val="Verdana"/>
      <family val="2"/>
    </font>
    <font>
      <b/>
      <i/>
      <sz val="10"/>
      <name val="Verdana"/>
      <family val="2"/>
    </font>
    <font>
      <b/>
      <sz val="10"/>
      <color indexed="10"/>
      <name val="Verdana"/>
      <family val="2"/>
    </font>
    <font>
      <b/>
      <sz val="10"/>
      <name val="Verdana"/>
      <family val="2"/>
    </font>
    <font>
      <sz val="8"/>
      <name val="Verdana"/>
      <family val="2"/>
    </font>
    <font>
      <i/>
      <sz val="10"/>
      <name val="Verdana"/>
      <family val="2"/>
    </font>
  </fonts>
  <fills count="24">
    <fill>
      <patternFill/>
    </fill>
    <fill>
      <patternFill patternType="gray125"/>
    </fill>
    <fill>
      <patternFill patternType="solid">
        <fgColor indexed="51"/>
        <bgColor indexed="64"/>
      </patternFill>
    </fill>
    <fill>
      <patternFill patternType="solid">
        <fgColor indexed="20"/>
        <bgColor indexed="64"/>
      </patternFill>
    </fill>
    <fill>
      <patternFill patternType="solid">
        <fgColor indexed="53"/>
        <bgColor indexed="64"/>
      </patternFill>
    </fill>
    <fill>
      <patternFill patternType="solid">
        <fgColor indexed="54"/>
        <bgColor indexed="64"/>
      </patternFill>
    </fill>
    <fill>
      <patternFill patternType="solid">
        <fgColor indexed="60"/>
        <bgColor indexed="64"/>
      </patternFill>
    </fill>
    <fill>
      <patternFill patternType="solid">
        <fgColor indexed="47"/>
        <bgColor indexed="64"/>
      </patternFill>
    </fill>
    <fill>
      <patternFill patternType="solid">
        <fgColor indexed="63"/>
        <bgColor indexed="64"/>
      </patternFill>
    </fill>
    <fill>
      <patternFill patternType="solid">
        <fgColor indexed="44"/>
        <bgColor indexed="64"/>
      </patternFill>
    </fill>
    <fill>
      <patternFill patternType="solid">
        <fgColor indexed="52"/>
        <bgColor indexed="64"/>
      </patternFill>
    </fill>
    <fill>
      <patternFill patternType="solid">
        <fgColor indexed="57"/>
        <bgColor indexed="64"/>
      </patternFill>
    </fill>
    <fill>
      <patternFill patternType="solid">
        <fgColor indexed="16"/>
        <bgColor indexed="64"/>
      </patternFill>
    </fill>
    <fill>
      <patternFill patternType="solid">
        <fgColor indexed="10"/>
        <bgColor indexed="64"/>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29"/>
        <bgColor indexed="64"/>
      </patternFill>
    </fill>
    <fill>
      <patternFill patternType="solid">
        <fgColor indexed="17"/>
        <bgColor indexed="64"/>
      </patternFill>
    </fill>
    <fill>
      <patternFill patternType="solid">
        <fgColor indexed="55"/>
        <bgColor indexed="64"/>
      </patternFill>
    </fill>
    <fill>
      <patternFill patternType="solid">
        <fgColor indexed="22"/>
        <bgColor indexed="64"/>
      </patternFill>
    </fill>
    <fill>
      <patternFill patternType="solid">
        <fgColor indexed="40"/>
        <bgColor indexed="64"/>
      </patternFill>
    </fill>
    <fill>
      <patternFill patternType="solid">
        <fgColor indexed="8"/>
        <bgColor indexed="64"/>
      </patternFill>
    </fill>
  </fills>
  <borders count="12">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4" fillId="0" borderId="1"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14"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19" borderId="0" xfId="0" applyFont="1" applyFill="1" applyAlignment="1">
      <alignment horizontal="center" vertical="center"/>
    </xf>
    <xf numFmtId="0" fontId="4" fillId="2" borderId="0" xfId="0" applyFont="1" applyFill="1" applyAlignment="1">
      <alignment horizontal="center" vertical="center"/>
    </xf>
    <xf numFmtId="0" fontId="4" fillId="14"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quotePrefix="1">
      <alignment horizontal="left" vertical="center" wrapText="1"/>
    </xf>
    <xf numFmtId="0" fontId="4" fillId="0" borderId="4" xfId="0" applyFont="1" applyBorder="1" applyAlignment="1">
      <alignment horizontal="center" vertical="center"/>
    </xf>
    <xf numFmtId="0" fontId="4" fillId="9" borderId="2"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18"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8" fillId="0" borderId="0" xfId="0" applyFont="1" applyAlignment="1">
      <alignment horizontal="left" vertical="center"/>
    </xf>
    <xf numFmtId="0" fontId="4" fillId="14" borderId="1" xfId="0" applyFont="1" applyFill="1" applyBorder="1" applyAlignment="1">
      <alignment horizontal="center"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9" borderId="5" xfId="0" applyFont="1" applyFill="1" applyBorder="1" applyAlignment="1">
      <alignment horizontal="left" vertical="center"/>
    </xf>
    <xf numFmtId="0" fontId="4" fillId="9" borderId="6" xfId="0" applyFont="1" applyFill="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9" borderId="5" xfId="0" applyFont="1" applyFill="1" applyBorder="1" applyAlignment="1">
      <alignment vertical="center"/>
    </xf>
    <xf numFmtId="0" fontId="4" fillId="9" borderId="6" xfId="0" applyFont="1" applyFill="1" applyBorder="1" applyAlignment="1">
      <alignment vertical="center"/>
    </xf>
    <xf numFmtId="0" fontId="4" fillId="13" borderId="5" xfId="0" applyFont="1" applyFill="1" applyBorder="1" applyAlignment="1">
      <alignment horizontal="left" vertical="center"/>
    </xf>
    <xf numFmtId="0" fontId="4" fillId="13" borderId="6" xfId="0" applyFont="1" applyFill="1" applyBorder="1" applyAlignment="1">
      <alignment horizontal="left" vertical="center"/>
    </xf>
    <xf numFmtId="0" fontId="4" fillId="14" borderId="5" xfId="0" applyFont="1" applyFill="1" applyBorder="1" applyAlignment="1">
      <alignment horizontal="left" vertical="center"/>
    </xf>
    <xf numFmtId="0" fontId="4" fillId="14" borderId="6" xfId="0" applyFont="1" applyFill="1" applyBorder="1" applyAlignment="1">
      <alignment horizontal="left" vertical="center"/>
    </xf>
    <xf numFmtId="0" fontId="4" fillId="9" borderId="5" xfId="0" applyFont="1" applyFill="1" applyBorder="1" applyAlignment="1">
      <alignment vertical="center"/>
    </xf>
    <xf numFmtId="0" fontId="4" fillId="9" borderId="6"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13" borderId="5" xfId="0" applyFont="1" applyFill="1" applyBorder="1" applyAlignment="1">
      <alignment vertical="center"/>
    </xf>
    <xf numFmtId="0" fontId="4" fillId="13" borderId="6" xfId="0" applyFont="1" applyFill="1" applyBorder="1" applyAlignment="1">
      <alignment vertical="center"/>
    </xf>
    <xf numFmtId="165" fontId="4" fillId="0" borderId="5" xfId="0" applyNumberFormat="1" applyFont="1" applyFill="1" applyBorder="1" applyAlignment="1">
      <alignment horizontal="left" vertical="center"/>
    </xf>
    <xf numFmtId="165" fontId="4" fillId="0" borderId="6" xfId="0" applyNumberFormat="1"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14" borderId="5" xfId="0" applyFont="1" applyFill="1" applyBorder="1" applyAlignment="1">
      <alignment vertical="center"/>
    </xf>
    <xf numFmtId="0" fontId="4" fillId="14" borderId="6" xfId="0" applyFont="1" applyFill="1" applyBorder="1" applyAlignment="1">
      <alignment vertical="center"/>
    </xf>
    <xf numFmtId="0" fontId="4" fillId="13" borderId="5" xfId="0" applyFont="1" applyFill="1" applyBorder="1" applyAlignment="1">
      <alignment vertical="center"/>
    </xf>
    <xf numFmtId="0" fontId="4" fillId="13" borderId="6" xfId="0" applyFont="1" applyFill="1" applyBorder="1" applyAlignment="1">
      <alignment vertical="center"/>
    </xf>
    <xf numFmtId="0" fontId="4" fillId="6" borderId="5" xfId="0" applyFont="1" applyFill="1" applyBorder="1" applyAlignment="1">
      <alignment horizontal="left" vertical="center"/>
    </xf>
    <xf numFmtId="0" fontId="4" fillId="6" borderId="6" xfId="0" applyFont="1" applyFill="1" applyBorder="1" applyAlignment="1">
      <alignment horizontal="left" vertical="center"/>
    </xf>
    <xf numFmtId="0" fontId="4" fillId="13" borderId="5" xfId="0" applyFont="1" applyFill="1" applyBorder="1" applyAlignment="1">
      <alignment horizontal="left" vertical="center"/>
    </xf>
    <xf numFmtId="0" fontId="4" fillId="13" borderId="6" xfId="0" applyFont="1" applyFill="1" applyBorder="1" applyAlignment="1">
      <alignment horizontal="left" vertical="center"/>
    </xf>
    <xf numFmtId="0" fontId="4" fillId="17" borderId="6" xfId="0" applyFont="1" applyFill="1" applyBorder="1" applyAlignment="1">
      <alignment horizontal="left" vertical="center"/>
    </xf>
    <xf numFmtId="0" fontId="4" fillId="15" borderId="6" xfId="0" applyFont="1" applyFill="1" applyBorder="1" applyAlignment="1">
      <alignment horizontal="left" vertical="center"/>
    </xf>
    <xf numFmtId="0" fontId="4" fillId="0" borderId="0" xfId="0" applyFont="1" applyBorder="1" applyAlignment="1">
      <alignment horizontal="left" vertical="center"/>
    </xf>
    <xf numFmtId="0" fontId="4" fillId="20" borderId="0" xfId="0" applyFont="1" applyFill="1" applyBorder="1" applyAlignment="1">
      <alignment horizontal="center" vertical="center"/>
    </xf>
    <xf numFmtId="0" fontId="7" fillId="0" borderId="0" xfId="0" applyFont="1" applyBorder="1" applyAlignment="1">
      <alignment horizontal="left" vertical="center"/>
    </xf>
    <xf numFmtId="0" fontId="4" fillId="0" borderId="5" xfId="0" applyFont="1" applyBorder="1" applyAlignment="1">
      <alignment horizontal="left" vertical="center"/>
    </xf>
    <xf numFmtId="0" fontId="4" fillId="9" borderId="5" xfId="0" applyFont="1" applyFill="1" applyBorder="1" applyAlignment="1">
      <alignment horizontal="left" vertical="center"/>
    </xf>
    <xf numFmtId="0" fontId="4" fillId="14" borderId="5" xfId="0" applyFont="1" applyFill="1" applyBorder="1" applyAlignment="1">
      <alignment horizontal="left" vertical="center"/>
    </xf>
    <xf numFmtId="0" fontId="4" fillId="20" borderId="0"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2"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4" fillId="13" borderId="1" xfId="0" applyFont="1" applyFill="1" applyBorder="1" applyAlignment="1">
      <alignment horizontal="center" vertical="center" wrapText="1"/>
    </xf>
    <xf numFmtId="0" fontId="4" fillId="17" borderId="0" xfId="0" applyFont="1" applyFill="1" applyAlignment="1">
      <alignment horizontal="center" vertical="center"/>
    </xf>
    <xf numFmtId="0" fontId="4" fillId="13" borderId="0" xfId="0" applyFont="1" applyFill="1" applyAlignment="1">
      <alignment vertical="center"/>
    </xf>
    <xf numFmtId="0" fontId="4" fillId="16" borderId="0" xfId="0" applyFont="1" applyFill="1" applyAlignment="1">
      <alignment vertical="center"/>
    </xf>
    <xf numFmtId="0" fontId="4" fillId="19" borderId="0" xfId="0" applyFont="1" applyFill="1" applyAlignment="1">
      <alignment vertical="center"/>
    </xf>
    <xf numFmtId="0" fontId="4" fillId="21" borderId="1" xfId="0" applyFont="1" applyFill="1" applyBorder="1" applyAlignment="1">
      <alignment horizontal="center" vertical="center" wrapText="1"/>
    </xf>
    <xf numFmtId="0" fontId="4" fillId="20" borderId="1" xfId="0" applyFont="1" applyFill="1" applyBorder="1" applyAlignment="1">
      <alignment horizontal="center" vertical="center"/>
    </xf>
    <xf numFmtId="0" fontId="4" fillId="15" borderId="1" xfId="0" applyFont="1" applyFill="1" applyBorder="1" applyAlignment="1">
      <alignment horizontal="left" vertical="center" wrapText="1"/>
    </xf>
    <xf numFmtId="0" fontId="4" fillId="21" borderId="1" xfId="0" applyFont="1" applyFill="1" applyBorder="1" applyAlignment="1">
      <alignment horizontal="center" vertical="center"/>
    </xf>
    <xf numFmtId="0" fontId="4" fillId="21" borderId="2" xfId="0" applyFont="1" applyFill="1" applyBorder="1" applyAlignment="1">
      <alignment horizontal="center" vertical="center"/>
    </xf>
    <xf numFmtId="0" fontId="9" fillId="0" borderId="0" xfId="0" applyFont="1" applyBorder="1" applyAlignment="1">
      <alignment horizontal="left" vertical="top"/>
    </xf>
    <xf numFmtId="0" fontId="4" fillId="15" borderId="0" xfId="0" applyFont="1" applyFill="1" applyAlignment="1">
      <alignment vertical="center"/>
    </xf>
    <xf numFmtId="0" fontId="4" fillId="6" borderId="0" xfId="0" applyFont="1" applyFill="1" applyAlignment="1">
      <alignment vertical="center"/>
    </xf>
    <xf numFmtId="0" fontId="4" fillId="10" borderId="0" xfId="0" applyFont="1" applyFill="1" applyAlignment="1">
      <alignment vertical="center"/>
    </xf>
    <xf numFmtId="0" fontId="4" fillId="22" borderId="0" xfId="0" applyFont="1" applyFill="1" applyAlignment="1">
      <alignment vertical="center"/>
    </xf>
    <xf numFmtId="0" fontId="4" fillId="23" borderId="0" xfId="0" applyFont="1" applyFill="1" applyAlignment="1">
      <alignment vertical="center"/>
    </xf>
    <xf numFmtId="0" fontId="4" fillId="0" borderId="0" xfId="0" applyFont="1" applyBorder="1" applyAlignment="1" quotePrefix="1">
      <alignment horizontal="center" vertical="center"/>
    </xf>
    <xf numFmtId="176" fontId="4" fillId="0" borderId="0" xfId="0" applyNumberFormat="1" applyFont="1" applyBorder="1" applyAlignment="1">
      <alignment horizontal="center" vertical="center"/>
    </xf>
    <xf numFmtId="0" fontId="4" fillId="16" borderId="1" xfId="0" applyFont="1" applyFill="1" applyBorder="1" applyAlignment="1">
      <alignment horizontal="center" vertical="center"/>
    </xf>
    <xf numFmtId="9" fontId="4" fillId="0" borderId="0" xfId="0" applyNumberFormat="1" applyFont="1" applyAlignment="1">
      <alignment horizontal="center" vertical="center"/>
    </xf>
    <xf numFmtId="0" fontId="4" fillId="21" borderId="0" xfId="0" applyFont="1" applyFill="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lignment vertical="center"/>
    </xf>
    <xf numFmtId="0" fontId="4" fillId="6" borderId="1" xfId="0" applyFont="1" applyFill="1" applyBorder="1" applyAlignment="1">
      <alignment horizontal="left" vertical="center" wrapText="1"/>
    </xf>
    <xf numFmtId="0" fontId="4" fillId="20" borderId="1" xfId="0" applyFont="1" applyFill="1" applyBorder="1" applyAlignment="1">
      <alignment horizontal="center" vertical="center" wrapText="1"/>
    </xf>
    <xf numFmtId="0" fontId="4" fillId="7" borderId="5" xfId="0" applyFont="1" applyFill="1" applyBorder="1" applyAlignment="1">
      <alignment horizontal="left" vertical="center"/>
    </xf>
    <xf numFmtId="0" fontId="4" fillId="7" borderId="6" xfId="0" applyFont="1" applyFill="1" applyBorder="1" applyAlignment="1">
      <alignment horizontal="left" vertical="center"/>
    </xf>
    <xf numFmtId="0" fontId="4" fillId="0" borderId="1" xfId="0" applyFont="1" applyFill="1" applyBorder="1" applyAlignment="1" quotePrefix="1">
      <alignment horizontal="left" vertical="center" wrapText="1"/>
    </xf>
    <xf numFmtId="0" fontId="4" fillId="2" borderId="1" xfId="0" applyFont="1" applyFill="1" applyBorder="1" applyAlignment="1" quotePrefix="1">
      <alignment horizontal="left" vertical="center" wrapText="1"/>
    </xf>
    <xf numFmtId="0" fontId="4" fillId="14" borderId="1" xfId="0" applyFont="1" applyFill="1" applyBorder="1" applyAlignment="1" quotePrefix="1">
      <alignment horizontal="left" vertical="center" wrapText="1"/>
    </xf>
    <xf numFmtId="0" fontId="4" fillId="0" borderId="1" xfId="0" applyFont="1" applyBorder="1" applyAlignment="1" quotePrefix="1">
      <alignment horizontal="left" vertical="center" wrapText="1"/>
    </xf>
    <xf numFmtId="0" fontId="4" fillId="6" borderId="1" xfId="0" applyFont="1" applyFill="1" applyBorder="1" applyAlignment="1" quotePrefix="1">
      <alignment horizontal="left" vertical="center" wrapText="1"/>
    </xf>
    <xf numFmtId="0" fontId="4" fillId="4" borderId="1" xfId="0" applyFont="1" applyFill="1" applyBorder="1" applyAlignment="1" quotePrefix="1">
      <alignment horizontal="left" vertical="center" wrapText="1"/>
    </xf>
    <xf numFmtId="0" fontId="4" fillId="15" borderId="1" xfId="0" applyFont="1" applyFill="1" applyBorder="1" applyAlignment="1" quotePrefix="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6" fillId="2"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quotePrefix="1">
      <alignment horizontal="left" vertical="center"/>
    </xf>
    <xf numFmtId="0" fontId="4" fillId="7"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0" borderId="0" xfId="0" applyFont="1" applyBorder="1" applyAlignment="1">
      <alignment vertical="center"/>
    </xf>
    <xf numFmtId="0" fontId="4" fillId="13" borderId="2" xfId="0" applyFont="1" applyFill="1" applyBorder="1" applyAlignment="1">
      <alignment horizontal="center" vertical="center" wrapText="1"/>
    </xf>
    <xf numFmtId="0" fontId="4" fillId="0" borderId="0" xfId="0" applyFont="1" applyAlignment="1" quotePrefix="1">
      <alignment horizontal="left" vertical="center" wrapText="1"/>
    </xf>
    <xf numFmtId="0" fontId="4" fillId="0" borderId="3" xfId="0" applyFont="1" applyBorder="1" applyAlignment="1">
      <alignment horizontal="left" vertical="center"/>
    </xf>
    <xf numFmtId="0" fontId="4" fillId="0" borderId="3"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19"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14" borderId="0" xfId="0" applyFont="1" applyFill="1" applyBorder="1" applyAlignment="1">
      <alignment horizontal="center"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0" fontId="4" fillId="19" borderId="9" xfId="0" applyFont="1" applyFill="1" applyBorder="1" applyAlignment="1">
      <alignment horizontal="center" vertical="center"/>
    </xf>
    <xf numFmtId="0" fontId="4" fillId="2" borderId="9" xfId="0" applyFont="1" applyFill="1" applyBorder="1" applyAlignment="1">
      <alignment horizontal="center" vertical="center"/>
    </xf>
    <xf numFmtId="0" fontId="4" fillId="14"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Border="1" applyAlignment="1">
      <alignment horizontal="right" vertical="center"/>
    </xf>
    <xf numFmtId="0" fontId="4" fillId="0" borderId="10" xfId="0" applyFont="1" applyFill="1" applyBorder="1" applyAlignment="1">
      <alignment horizontal="left" vertical="center"/>
    </xf>
    <xf numFmtId="0" fontId="4" fillId="2" borderId="2" xfId="0" applyFont="1" applyFill="1" applyBorder="1" applyAlignment="1" quotePrefix="1">
      <alignment horizontal="left" vertical="center" wrapText="1"/>
    </xf>
    <xf numFmtId="0" fontId="4" fillId="2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22" borderId="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ill>
        <patternFill patternType="darkGrid">
          <fgColor rgb="FFFF0000"/>
          <bgColor rgb="FFCC99FF"/>
        </patternFill>
      </fill>
      <border/>
    </dxf>
    <dxf>
      <fill>
        <patternFill>
          <bgColor rgb="FF00CCFF"/>
        </patternFill>
      </fill>
      <border/>
    </dxf>
    <dxf>
      <fill>
        <patternFill>
          <bgColor rgb="FFFF0000"/>
        </patternFill>
      </fill>
      <border/>
    </dxf>
    <dxf>
      <fill>
        <patternFill>
          <bgColor rgb="FFCC99FF"/>
        </patternFill>
      </fill>
      <border/>
    </dxf>
    <dxf>
      <fill>
        <patternFill>
          <bgColor rgb="FF99CC00"/>
        </patternFill>
      </fill>
      <border/>
    </dxf>
    <dxf>
      <fill>
        <patternFill>
          <bgColor rgb="FFF8F2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8F200"/>
      <rgbColor rgb="00FF9900"/>
      <rgbColor rgb="00FF8F43"/>
      <rgbColor rgb="00666699"/>
      <rgbColor rgb="00969696"/>
      <rgbColor rgb="00003366"/>
      <rgbColor rgb="00339966"/>
      <rgbColor rgb="00003300"/>
      <rgbColor rgb="00333300"/>
      <rgbColor rgb="00CC66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Q324"/>
  <sheetViews>
    <sheetView tabSelected="1" workbookViewId="0" topLeftCell="A1">
      <pane ySplit="4" topLeftCell="BM5" activePane="bottomLeft" state="frozen"/>
      <selection pane="topLeft" activeCell="A1" sqref="A1"/>
      <selection pane="bottomLeft" activeCell="Q15" sqref="Q15"/>
    </sheetView>
  </sheetViews>
  <sheetFormatPr defaultColWidth="9.140625" defaultRowHeight="12.75"/>
  <cols>
    <col min="1" max="1" width="5.57421875" style="3" customWidth="1"/>
    <col min="2" max="2" width="11.421875" style="3" bestFit="1" customWidth="1"/>
    <col min="3" max="4" width="13.140625" style="33" customWidth="1"/>
    <col min="5" max="5" width="8.140625" style="3" bestFit="1" customWidth="1"/>
    <col min="6" max="6" width="7.00390625" style="3" customWidth="1"/>
    <col min="7" max="7" width="4.28125" style="3" customWidth="1"/>
    <col min="8" max="8" width="6.28125" style="3" customWidth="1"/>
    <col min="9" max="9" width="8.00390625" style="3" customWidth="1"/>
    <col min="10" max="10" width="5.8515625" style="3" bestFit="1" customWidth="1"/>
    <col min="11" max="11" width="7.140625" style="3" bestFit="1" customWidth="1"/>
    <col min="12" max="12" width="5.8515625" style="3" customWidth="1"/>
    <col min="13" max="13" width="6.28125" style="3" bestFit="1" customWidth="1"/>
    <col min="14" max="14" width="133.00390625" style="3" customWidth="1"/>
    <col min="15" max="15" width="5.00390625" style="3" bestFit="1" customWidth="1"/>
    <col min="16" max="16" width="3.7109375" style="3" customWidth="1"/>
    <col min="17" max="16384" width="9.140625" style="3" customWidth="1"/>
  </cols>
  <sheetData>
    <row r="2" ht="12.75">
      <c r="M2" s="47" t="s">
        <v>610</v>
      </c>
    </row>
    <row r="3" spans="7:13" ht="12.75">
      <c r="G3" s="34"/>
      <c r="H3" s="3" t="s">
        <v>800</v>
      </c>
      <c r="I3" s="35" t="s">
        <v>800</v>
      </c>
      <c r="J3" s="36" t="s">
        <v>800</v>
      </c>
      <c r="K3" s="36" t="s">
        <v>800</v>
      </c>
      <c r="L3" s="37" t="s">
        <v>800</v>
      </c>
      <c r="M3" s="38"/>
    </row>
    <row r="4" spans="3:14" ht="12.75">
      <c r="C4" s="89" t="s">
        <v>819</v>
      </c>
      <c r="E4" s="3" t="s">
        <v>105</v>
      </c>
      <c r="F4" s="3" t="s">
        <v>447</v>
      </c>
      <c r="G4" s="3" t="s">
        <v>816</v>
      </c>
      <c r="H4" s="3" t="s">
        <v>797</v>
      </c>
      <c r="I4" s="35" t="s">
        <v>798</v>
      </c>
      <c r="J4" s="36" t="s">
        <v>799</v>
      </c>
      <c r="K4" s="36" t="s">
        <v>801</v>
      </c>
      <c r="L4" s="37" t="s">
        <v>807</v>
      </c>
      <c r="M4" s="38" t="s">
        <v>388</v>
      </c>
      <c r="N4" s="3" t="s">
        <v>1115</v>
      </c>
    </row>
    <row r="6" spans="2:17" ht="12.75">
      <c r="B6" s="39" t="s">
        <v>771</v>
      </c>
      <c r="C6" s="49" t="s">
        <v>510</v>
      </c>
      <c r="D6" s="50"/>
      <c r="E6" s="5" t="s">
        <v>106</v>
      </c>
      <c r="F6" s="31">
        <v>1</v>
      </c>
      <c r="G6" s="24" t="s">
        <v>817</v>
      </c>
      <c r="H6" s="1"/>
      <c r="I6" s="1"/>
      <c r="J6" s="1"/>
      <c r="K6" s="1">
        <v>1</v>
      </c>
      <c r="L6" s="1"/>
      <c r="M6" s="1"/>
      <c r="N6" s="41" t="s">
        <v>995</v>
      </c>
      <c r="P6" s="3" t="s">
        <v>100</v>
      </c>
      <c r="Q6" s="34" t="s">
        <v>372</v>
      </c>
    </row>
    <row r="7" spans="2:17" ht="12.75">
      <c r="B7" s="39" t="s">
        <v>771</v>
      </c>
      <c r="C7" s="51" t="s">
        <v>511</v>
      </c>
      <c r="D7" s="52"/>
      <c r="E7" s="7" t="s">
        <v>863</v>
      </c>
      <c r="F7" s="31">
        <v>1</v>
      </c>
      <c r="G7" s="24" t="s">
        <v>817</v>
      </c>
      <c r="H7" s="1"/>
      <c r="I7" s="1"/>
      <c r="J7" s="1"/>
      <c r="K7" s="1"/>
      <c r="L7" s="1">
        <v>-1</v>
      </c>
      <c r="M7" s="1"/>
      <c r="N7" s="4" t="s">
        <v>994</v>
      </c>
      <c r="P7" s="3" t="s">
        <v>775</v>
      </c>
      <c r="Q7" s="34" t="s">
        <v>776</v>
      </c>
    </row>
    <row r="8" spans="2:17" ht="12.75">
      <c r="B8" s="39" t="s">
        <v>771</v>
      </c>
      <c r="C8" s="79" t="s">
        <v>512</v>
      </c>
      <c r="D8" s="80"/>
      <c r="E8" s="21" t="s">
        <v>107</v>
      </c>
      <c r="F8" s="31">
        <v>1</v>
      </c>
      <c r="G8" s="24" t="s">
        <v>817</v>
      </c>
      <c r="H8" s="1"/>
      <c r="I8" s="1"/>
      <c r="J8" s="1"/>
      <c r="K8" s="1"/>
      <c r="L8" s="1">
        <v>1</v>
      </c>
      <c r="M8" s="1"/>
      <c r="N8" s="4" t="s">
        <v>996</v>
      </c>
      <c r="P8" s="3" t="s">
        <v>777</v>
      </c>
      <c r="Q8" s="34" t="s">
        <v>778</v>
      </c>
    </row>
    <row r="9" spans="2:17" ht="12.75">
      <c r="B9" s="39" t="s">
        <v>771</v>
      </c>
      <c r="C9" s="96" t="s">
        <v>513</v>
      </c>
      <c r="D9" s="97"/>
      <c r="E9" s="5" t="s">
        <v>106</v>
      </c>
      <c r="F9" s="31">
        <v>1</v>
      </c>
      <c r="G9" s="24" t="s">
        <v>817</v>
      </c>
      <c r="H9" s="1"/>
      <c r="I9" s="1"/>
      <c r="J9" s="1"/>
      <c r="K9" s="1">
        <v>2</v>
      </c>
      <c r="L9" s="1"/>
      <c r="M9" s="1"/>
      <c r="N9" s="41" t="s">
        <v>997</v>
      </c>
      <c r="P9" s="3" t="s">
        <v>389</v>
      </c>
      <c r="Q9" s="34" t="s">
        <v>445</v>
      </c>
    </row>
    <row r="10" spans="2:17" ht="12.75">
      <c r="B10" s="39" t="s">
        <v>771</v>
      </c>
      <c r="C10" s="79" t="s">
        <v>514</v>
      </c>
      <c r="D10" s="80"/>
      <c r="E10" s="21" t="s">
        <v>107</v>
      </c>
      <c r="F10" s="31">
        <v>1</v>
      </c>
      <c r="G10" s="24" t="s">
        <v>817</v>
      </c>
      <c r="H10" s="1"/>
      <c r="I10" s="1"/>
      <c r="J10" s="1"/>
      <c r="K10" s="1"/>
      <c r="L10" s="1">
        <v>3</v>
      </c>
      <c r="M10" s="1"/>
      <c r="N10" s="4" t="s">
        <v>998</v>
      </c>
      <c r="P10" s="3" t="s">
        <v>83</v>
      </c>
      <c r="Q10" s="34" t="s">
        <v>647</v>
      </c>
    </row>
    <row r="11" spans="2:17" ht="12.75">
      <c r="B11" s="39" t="s">
        <v>771</v>
      </c>
      <c r="C11" s="96" t="s">
        <v>515</v>
      </c>
      <c r="D11" s="97"/>
      <c r="E11" s="5" t="s">
        <v>106</v>
      </c>
      <c r="F11" s="31">
        <v>1</v>
      </c>
      <c r="G11" s="24" t="s">
        <v>817</v>
      </c>
      <c r="H11" s="1"/>
      <c r="I11" s="1"/>
      <c r="J11" s="1"/>
      <c r="K11" s="1">
        <v>3</v>
      </c>
      <c r="L11" s="1"/>
      <c r="M11" s="1"/>
      <c r="N11" s="41" t="s">
        <v>999</v>
      </c>
      <c r="P11" s="3" t="s">
        <v>817</v>
      </c>
      <c r="Q11" s="34" t="s">
        <v>371</v>
      </c>
    </row>
    <row r="12" spans="2:17" ht="12.75">
      <c r="B12" s="39" t="s">
        <v>771</v>
      </c>
      <c r="C12" s="79" t="s">
        <v>516</v>
      </c>
      <c r="D12" s="80"/>
      <c r="E12" s="21" t="s">
        <v>107</v>
      </c>
      <c r="F12" s="31">
        <v>1</v>
      </c>
      <c r="G12" s="24" t="s">
        <v>817</v>
      </c>
      <c r="H12" s="1"/>
      <c r="I12" s="1"/>
      <c r="J12" s="1"/>
      <c r="K12" s="1"/>
      <c r="L12" s="1">
        <v>6</v>
      </c>
      <c r="M12" s="1"/>
      <c r="N12" s="4" t="s">
        <v>1000</v>
      </c>
      <c r="P12" s="3" t="s">
        <v>103</v>
      </c>
      <c r="Q12" s="34" t="s">
        <v>780</v>
      </c>
    </row>
    <row r="13" spans="6:14" ht="12.75">
      <c r="F13" s="33"/>
      <c r="M13" s="38"/>
      <c r="N13" s="139"/>
    </row>
    <row r="14" spans="2:14" ht="12.75">
      <c r="B14" s="39"/>
      <c r="C14" s="53" t="s">
        <v>508</v>
      </c>
      <c r="D14" s="54"/>
      <c r="E14" s="1" t="s">
        <v>101</v>
      </c>
      <c r="F14" s="39">
        <v>2</v>
      </c>
      <c r="G14" s="104" t="s">
        <v>446</v>
      </c>
      <c r="H14" s="6"/>
      <c r="I14" s="6"/>
      <c r="J14" s="1"/>
      <c r="K14" s="1">
        <v>3</v>
      </c>
      <c r="L14" s="1"/>
      <c r="M14" s="23" t="s">
        <v>100</v>
      </c>
      <c r="N14" s="132" t="s">
        <v>1102</v>
      </c>
    </row>
    <row r="15" spans="2:14" ht="12.75">
      <c r="B15" s="39"/>
      <c r="C15" s="53" t="s">
        <v>633</v>
      </c>
      <c r="D15" s="54"/>
      <c r="E15" s="1" t="s">
        <v>101</v>
      </c>
      <c r="F15" s="39">
        <v>3</v>
      </c>
      <c r="G15" s="104" t="s">
        <v>446</v>
      </c>
      <c r="H15" s="6">
        <v>3</v>
      </c>
      <c r="I15" s="6"/>
      <c r="J15" s="1"/>
      <c r="K15" s="1"/>
      <c r="L15" s="1"/>
      <c r="M15" s="1"/>
      <c r="N15" s="40" t="s">
        <v>634</v>
      </c>
    </row>
    <row r="16" spans="2:14" ht="12.75">
      <c r="B16" s="39"/>
      <c r="C16" s="59" t="s">
        <v>79</v>
      </c>
      <c r="D16" s="60"/>
      <c r="E16" s="1" t="s">
        <v>101</v>
      </c>
      <c r="F16" s="39">
        <v>4</v>
      </c>
      <c r="G16" s="104" t="s">
        <v>446</v>
      </c>
      <c r="H16" s="31"/>
      <c r="I16" s="31"/>
      <c r="J16" s="31"/>
      <c r="K16" s="31"/>
      <c r="L16" s="31"/>
      <c r="M16" s="39" t="s">
        <v>389</v>
      </c>
      <c r="N16" s="140" t="s">
        <v>175</v>
      </c>
    </row>
    <row r="17" spans="2:14" ht="12.75">
      <c r="B17" s="39"/>
      <c r="C17" s="53" t="s">
        <v>117</v>
      </c>
      <c r="D17" s="54"/>
      <c r="E17" s="1" t="s">
        <v>101</v>
      </c>
      <c r="F17" s="39">
        <v>4</v>
      </c>
      <c r="G17" s="19" t="s">
        <v>98</v>
      </c>
      <c r="H17" s="1"/>
      <c r="I17" s="1"/>
      <c r="J17" s="1"/>
      <c r="K17" s="1" t="s">
        <v>80</v>
      </c>
      <c r="L17" s="1"/>
      <c r="M17" s="1"/>
      <c r="N17" s="41" t="s">
        <v>1103</v>
      </c>
    </row>
    <row r="18" spans="2:14" ht="12.75">
      <c r="B18" s="39"/>
      <c r="C18" s="53" t="s">
        <v>781</v>
      </c>
      <c r="D18" s="54"/>
      <c r="E18" s="1" t="s">
        <v>101</v>
      </c>
      <c r="F18" s="39">
        <v>2</v>
      </c>
      <c r="G18" s="104" t="s">
        <v>446</v>
      </c>
      <c r="H18" s="6"/>
      <c r="I18" s="6"/>
      <c r="J18" s="1"/>
      <c r="K18" s="1"/>
      <c r="L18" s="1"/>
      <c r="M18" s="1"/>
      <c r="N18" s="40" t="s">
        <v>782</v>
      </c>
    </row>
    <row r="19" spans="2:14" ht="12.75">
      <c r="B19" s="39"/>
      <c r="C19" s="53" t="s">
        <v>411</v>
      </c>
      <c r="D19" s="54"/>
      <c r="E19" s="1" t="s">
        <v>101</v>
      </c>
      <c r="F19" s="39">
        <v>11</v>
      </c>
      <c r="G19" s="28" t="s">
        <v>509</v>
      </c>
      <c r="H19" s="6"/>
      <c r="I19" s="6">
        <v>1</v>
      </c>
      <c r="J19" s="1">
        <v>1</v>
      </c>
      <c r="K19" s="5" t="s">
        <v>605</v>
      </c>
      <c r="L19" s="1"/>
      <c r="M19" s="1"/>
      <c r="N19" s="133" t="s">
        <v>1104</v>
      </c>
    </row>
    <row r="20" spans="2:14" ht="12.75">
      <c r="B20" s="39"/>
      <c r="C20" s="57" t="s">
        <v>824</v>
      </c>
      <c r="D20" s="58"/>
      <c r="E20" s="1" t="s">
        <v>101</v>
      </c>
      <c r="F20" s="39">
        <v>10</v>
      </c>
      <c r="G20" s="11" t="s">
        <v>83</v>
      </c>
      <c r="H20" s="31" t="s">
        <v>803</v>
      </c>
      <c r="I20" s="31">
        <v>1</v>
      </c>
      <c r="J20" s="31"/>
      <c r="K20" s="31"/>
      <c r="L20" s="31"/>
      <c r="M20" s="39"/>
      <c r="N20" s="135" t="s">
        <v>1110</v>
      </c>
    </row>
    <row r="21" spans="2:14" ht="12.75">
      <c r="B21" s="39"/>
      <c r="C21" s="59" t="s">
        <v>826</v>
      </c>
      <c r="D21" s="60"/>
      <c r="E21" s="1" t="s">
        <v>101</v>
      </c>
      <c r="F21" s="39">
        <v>3</v>
      </c>
      <c r="G21" s="30" t="s">
        <v>83</v>
      </c>
      <c r="H21" s="31"/>
      <c r="I21" s="31"/>
      <c r="J21" s="31"/>
      <c r="K21" s="31"/>
      <c r="L21" s="31"/>
      <c r="M21" s="39" t="s">
        <v>775</v>
      </c>
      <c r="N21" s="140" t="s">
        <v>176</v>
      </c>
    </row>
    <row r="22" spans="2:14" ht="12.75">
      <c r="B22" s="39"/>
      <c r="C22" s="53" t="s">
        <v>118</v>
      </c>
      <c r="D22" s="54"/>
      <c r="E22" s="1" t="s">
        <v>101</v>
      </c>
      <c r="F22" s="39">
        <v>3</v>
      </c>
      <c r="G22" s="14" t="s">
        <v>103</v>
      </c>
      <c r="H22" s="1">
        <v>3</v>
      </c>
      <c r="I22" s="1"/>
      <c r="J22" s="1"/>
      <c r="K22" s="1"/>
      <c r="L22" s="1"/>
      <c r="M22" s="1"/>
      <c r="N22" s="41" t="s">
        <v>1111</v>
      </c>
    </row>
    <row r="23" spans="2:14" ht="25.5">
      <c r="B23" s="39"/>
      <c r="C23" s="53" t="s">
        <v>134</v>
      </c>
      <c r="D23" s="54"/>
      <c r="E23" s="1" t="s">
        <v>101</v>
      </c>
      <c r="F23" s="39">
        <v>11</v>
      </c>
      <c r="G23" s="18" t="s">
        <v>99</v>
      </c>
      <c r="H23" s="1"/>
      <c r="I23" s="1"/>
      <c r="J23" s="1"/>
      <c r="K23" s="1">
        <v>2</v>
      </c>
      <c r="L23" s="1"/>
      <c r="M23" s="1"/>
      <c r="N23" s="41" t="s">
        <v>1118</v>
      </c>
    </row>
    <row r="24" spans="2:14" ht="12.75">
      <c r="B24" s="39"/>
      <c r="C24" s="61" t="s">
        <v>122</v>
      </c>
      <c r="D24" s="62"/>
      <c r="E24" s="8" t="s">
        <v>112</v>
      </c>
      <c r="F24" s="39">
        <v>15</v>
      </c>
      <c r="G24" s="43" t="s">
        <v>102</v>
      </c>
      <c r="H24" s="1">
        <v>1</v>
      </c>
      <c r="I24" s="1">
        <v>1</v>
      </c>
      <c r="J24" s="1"/>
      <c r="K24" s="1"/>
      <c r="L24" s="1"/>
      <c r="M24" s="1"/>
      <c r="N24" s="41" t="s">
        <v>1105</v>
      </c>
    </row>
    <row r="25" spans="2:14" ht="12.75">
      <c r="B25" s="39"/>
      <c r="C25" s="53" t="s">
        <v>131</v>
      </c>
      <c r="D25" s="54"/>
      <c r="E25" s="1" t="s">
        <v>101</v>
      </c>
      <c r="F25" s="39">
        <v>7</v>
      </c>
      <c r="G25" s="9" t="s">
        <v>101</v>
      </c>
      <c r="H25" s="1"/>
      <c r="I25" s="1"/>
      <c r="J25" s="1">
        <v>1</v>
      </c>
      <c r="K25" s="1">
        <v>1</v>
      </c>
      <c r="L25" s="1"/>
      <c r="M25" s="1"/>
      <c r="N25" s="41" t="s">
        <v>0</v>
      </c>
    </row>
    <row r="26" spans="2:14" ht="25.5">
      <c r="B26" s="39"/>
      <c r="C26" s="63" t="s">
        <v>825</v>
      </c>
      <c r="D26" s="64"/>
      <c r="E26" s="22" t="s">
        <v>111</v>
      </c>
      <c r="F26" s="39">
        <v>6</v>
      </c>
      <c r="G26" s="11" t="s">
        <v>83</v>
      </c>
      <c r="H26" s="31">
        <v>2</v>
      </c>
      <c r="I26" s="31"/>
      <c r="J26" s="31"/>
      <c r="K26" s="31"/>
      <c r="L26" s="31"/>
      <c r="M26" s="39"/>
      <c r="N26" s="135" t="s">
        <v>177</v>
      </c>
    </row>
    <row r="27" spans="2:14" ht="12.75">
      <c r="B27" s="39"/>
      <c r="C27" s="53" t="s">
        <v>130</v>
      </c>
      <c r="D27" s="54"/>
      <c r="E27" s="1" t="s">
        <v>101</v>
      </c>
      <c r="F27" s="39">
        <v>10</v>
      </c>
      <c r="G27" s="16" t="s">
        <v>102</v>
      </c>
      <c r="H27" s="1">
        <v>1</v>
      </c>
      <c r="I27" s="1">
        <v>1</v>
      </c>
      <c r="J27" s="1"/>
      <c r="K27" s="1"/>
      <c r="L27" s="1"/>
      <c r="M27" s="1"/>
      <c r="N27" s="41" t="s">
        <v>1106</v>
      </c>
    </row>
    <row r="28" spans="2:14" ht="12.75">
      <c r="B28" s="39"/>
      <c r="C28" s="53" t="s">
        <v>138</v>
      </c>
      <c r="D28" s="54"/>
      <c r="E28" s="1" t="s">
        <v>101</v>
      </c>
      <c r="F28" s="39">
        <v>10</v>
      </c>
      <c r="G28" s="19" t="s">
        <v>98</v>
      </c>
      <c r="H28" s="1">
        <v>1</v>
      </c>
      <c r="I28" s="1">
        <v>1</v>
      </c>
      <c r="J28" s="1"/>
      <c r="K28" s="1"/>
      <c r="L28" s="1"/>
      <c r="M28" s="1"/>
      <c r="N28" s="41" t="s">
        <v>178</v>
      </c>
    </row>
    <row r="29" spans="2:14" ht="25.5">
      <c r="B29" s="39"/>
      <c r="C29" s="61" t="s">
        <v>1092</v>
      </c>
      <c r="D29" s="62"/>
      <c r="E29" s="8" t="s">
        <v>112</v>
      </c>
      <c r="F29" s="39">
        <v>19</v>
      </c>
      <c r="G29" s="129" t="s">
        <v>940</v>
      </c>
      <c r="H29" s="1"/>
      <c r="I29" s="1"/>
      <c r="J29" s="1"/>
      <c r="K29" s="1">
        <v>1</v>
      </c>
      <c r="L29" s="1"/>
      <c r="M29" s="1" t="s">
        <v>389</v>
      </c>
      <c r="N29" s="4" t="s">
        <v>700</v>
      </c>
    </row>
    <row r="30" spans="2:14" ht="12.75">
      <c r="B30" s="39"/>
      <c r="C30" s="57" t="s">
        <v>827</v>
      </c>
      <c r="D30" s="58"/>
      <c r="E30" s="1" t="s">
        <v>101</v>
      </c>
      <c r="F30" s="39">
        <v>3</v>
      </c>
      <c r="G30" s="11" t="s">
        <v>83</v>
      </c>
      <c r="H30" s="31"/>
      <c r="I30" s="31"/>
      <c r="J30" s="31"/>
      <c r="K30" s="31">
        <v>2</v>
      </c>
      <c r="L30" s="31"/>
      <c r="M30" s="39"/>
      <c r="N30" s="135" t="s">
        <v>179</v>
      </c>
    </row>
    <row r="31" spans="2:14" ht="25.5">
      <c r="B31" s="39"/>
      <c r="C31" s="53" t="s">
        <v>152</v>
      </c>
      <c r="D31" s="54"/>
      <c r="E31" s="1" t="s">
        <v>101</v>
      </c>
      <c r="F31" s="39">
        <v>7</v>
      </c>
      <c r="G31" s="18" t="s">
        <v>99</v>
      </c>
      <c r="H31" s="1"/>
      <c r="I31" s="1"/>
      <c r="J31" s="1"/>
      <c r="K31" s="1"/>
      <c r="L31" s="1"/>
      <c r="M31" s="1" t="s">
        <v>389</v>
      </c>
      <c r="N31" s="4" t="s">
        <v>715</v>
      </c>
    </row>
    <row r="32" spans="2:14" ht="12.75">
      <c r="B32" s="39"/>
      <c r="C32" s="53" t="s">
        <v>161</v>
      </c>
      <c r="D32" s="54"/>
      <c r="E32" s="1" t="s">
        <v>101</v>
      </c>
      <c r="F32" s="39">
        <v>12</v>
      </c>
      <c r="G32" s="19" t="s">
        <v>98</v>
      </c>
      <c r="H32" s="1" t="s">
        <v>803</v>
      </c>
      <c r="I32" s="1">
        <v>1</v>
      </c>
      <c r="J32" s="1">
        <v>1</v>
      </c>
      <c r="K32" s="1"/>
      <c r="L32" s="1"/>
      <c r="M32" s="1" t="s">
        <v>389</v>
      </c>
      <c r="N32" s="136" t="s">
        <v>15</v>
      </c>
    </row>
    <row r="33" spans="2:14" ht="25.5">
      <c r="B33" s="39"/>
      <c r="C33" s="65" t="s">
        <v>150</v>
      </c>
      <c r="D33" s="66"/>
      <c r="E33" s="20" t="s">
        <v>110</v>
      </c>
      <c r="F33" s="39">
        <v>6</v>
      </c>
      <c r="G33" s="17" t="s">
        <v>100</v>
      </c>
      <c r="H33" s="1"/>
      <c r="I33" s="1"/>
      <c r="J33" s="1"/>
      <c r="K33" s="1">
        <v>2</v>
      </c>
      <c r="L33" s="1"/>
      <c r="M33" s="1"/>
      <c r="N33" s="41" t="s">
        <v>180</v>
      </c>
    </row>
    <row r="34" spans="2:14" ht="12.75">
      <c r="B34" s="39"/>
      <c r="C34" s="53" t="s">
        <v>139</v>
      </c>
      <c r="D34" s="68"/>
      <c r="E34" s="21" t="s">
        <v>108</v>
      </c>
      <c r="F34" s="39">
        <v>8</v>
      </c>
      <c r="G34" s="15" t="s">
        <v>103</v>
      </c>
      <c r="H34" s="1">
        <v>1</v>
      </c>
      <c r="I34" s="1">
        <v>1</v>
      </c>
      <c r="J34" s="1"/>
      <c r="K34" s="1"/>
      <c r="L34" s="1">
        <v>1</v>
      </c>
      <c r="M34" s="1"/>
      <c r="N34" s="41" t="s">
        <v>1001</v>
      </c>
    </row>
    <row r="35" spans="2:14" ht="12.75">
      <c r="B35" s="39"/>
      <c r="C35" s="49" t="s">
        <v>90</v>
      </c>
      <c r="D35" s="50"/>
      <c r="E35" s="5" t="s">
        <v>106</v>
      </c>
      <c r="F35" s="39">
        <v>7</v>
      </c>
      <c r="G35" s="12" t="s">
        <v>818</v>
      </c>
      <c r="H35" s="1"/>
      <c r="I35" s="1"/>
      <c r="J35" s="1"/>
      <c r="K35" s="1">
        <v>1</v>
      </c>
      <c r="L35" s="1"/>
      <c r="M35" s="1" t="s">
        <v>785</v>
      </c>
      <c r="N35" s="41" t="s">
        <v>1</v>
      </c>
    </row>
    <row r="36" spans="2:14" ht="12.75">
      <c r="B36" s="39"/>
      <c r="C36" s="53" t="s">
        <v>140</v>
      </c>
      <c r="D36" s="54"/>
      <c r="E36" s="1" t="s">
        <v>101</v>
      </c>
      <c r="F36" s="39">
        <v>8</v>
      </c>
      <c r="G36" s="15" t="s">
        <v>103</v>
      </c>
      <c r="H36" s="1">
        <v>2</v>
      </c>
      <c r="I36" s="1"/>
      <c r="J36" s="1"/>
      <c r="K36" s="1"/>
      <c r="L36" s="1"/>
      <c r="M36" s="1" t="s">
        <v>777</v>
      </c>
      <c r="N36" s="41" t="s">
        <v>1112</v>
      </c>
    </row>
    <row r="37" spans="2:14" ht="12.75">
      <c r="B37" s="39"/>
      <c r="C37" s="49" t="s">
        <v>414</v>
      </c>
      <c r="D37" s="50"/>
      <c r="E37" s="5" t="s">
        <v>106</v>
      </c>
      <c r="F37" s="39">
        <v>6</v>
      </c>
      <c r="G37" s="28" t="s">
        <v>509</v>
      </c>
      <c r="H37" s="6"/>
      <c r="I37" s="6"/>
      <c r="J37" s="1"/>
      <c r="K37" s="1">
        <v>1</v>
      </c>
      <c r="L37" s="1"/>
      <c r="M37" s="1"/>
      <c r="N37" s="41" t="s">
        <v>2</v>
      </c>
    </row>
    <row r="38" spans="2:14" ht="12.75">
      <c r="B38" s="39"/>
      <c r="C38" s="53" t="s">
        <v>151</v>
      </c>
      <c r="D38" s="54"/>
      <c r="E38" s="1" t="s">
        <v>101</v>
      </c>
      <c r="F38" s="39">
        <v>10</v>
      </c>
      <c r="G38" s="17" t="s">
        <v>100</v>
      </c>
      <c r="H38" s="1">
        <v>1</v>
      </c>
      <c r="I38" s="1">
        <v>1</v>
      </c>
      <c r="J38" s="1"/>
      <c r="K38" s="1"/>
      <c r="L38" s="1"/>
      <c r="M38" s="1"/>
      <c r="N38" s="41" t="s">
        <v>53</v>
      </c>
    </row>
    <row r="39" spans="2:14" ht="12.75">
      <c r="B39" s="39"/>
      <c r="C39" s="53" t="s">
        <v>157</v>
      </c>
      <c r="D39" s="54"/>
      <c r="E39" s="1" t="s">
        <v>101</v>
      </c>
      <c r="F39" s="39">
        <v>10</v>
      </c>
      <c r="G39" s="18" t="s">
        <v>99</v>
      </c>
      <c r="H39" s="1">
        <v>1</v>
      </c>
      <c r="I39" s="1">
        <v>1</v>
      </c>
      <c r="J39" s="1"/>
      <c r="K39" s="1">
        <v>1</v>
      </c>
      <c r="L39" s="1"/>
      <c r="M39" s="1"/>
      <c r="N39" s="41" t="s">
        <v>3</v>
      </c>
    </row>
    <row r="40" spans="2:14" ht="25.5">
      <c r="B40" s="39"/>
      <c r="C40" s="65" t="s">
        <v>158</v>
      </c>
      <c r="D40" s="66"/>
      <c r="E40" s="20" t="s">
        <v>110</v>
      </c>
      <c r="F40" s="39">
        <v>6</v>
      </c>
      <c r="G40" s="18" t="s">
        <v>99</v>
      </c>
      <c r="H40" s="1">
        <v>2</v>
      </c>
      <c r="I40" s="1"/>
      <c r="J40" s="1"/>
      <c r="K40" s="1"/>
      <c r="L40" s="1"/>
      <c r="M40" s="1"/>
      <c r="N40" s="4" t="s">
        <v>74</v>
      </c>
    </row>
    <row r="41" spans="2:14" ht="25.5">
      <c r="B41" s="39"/>
      <c r="C41" s="53" t="s">
        <v>204</v>
      </c>
      <c r="D41" s="54"/>
      <c r="E41" s="1" t="s">
        <v>101</v>
      </c>
      <c r="F41" s="39">
        <v>10</v>
      </c>
      <c r="G41" s="19" t="s">
        <v>98</v>
      </c>
      <c r="H41" s="1">
        <v>1</v>
      </c>
      <c r="I41" s="1">
        <v>1</v>
      </c>
      <c r="J41" s="1"/>
      <c r="K41" s="1"/>
      <c r="L41" s="1"/>
      <c r="M41" s="1"/>
      <c r="N41" s="41" t="s">
        <v>54</v>
      </c>
    </row>
    <row r="42" spans="2:14" ht="12.75">
      <c r="B42" s="39"/>
      <c r="C42" s="53" t="s">
        <v>142</v>
      </c>
      <c r="D42" s="54"/>
      <c r="E42" s="1" t="s">
        <v>101</v>
      </c>
      <c r="F42" s="39">
        <v>7</v>
      </c>
      <c r="G42" s="15" t="s">
        <v>103</v>
      </c>
      <c r="H42" s="1" t="s">
        <v>803</v>
      </c>
      <c r="I42" s="1"/>
      <c r="J42" s="1"/>
      <c r="K42" s="1" t="s">
        <v>803</v>
      </c>
      <c r="L42" s="1"/>
      <c r="M42" s="1" t="s">
        <v>777</v>
      </c>
      <c r="N42" s="4" t="s">
        <v>181</v>
      </c>
    </row>
    <row r="43" spans="2:14" ht="25.5">
      <c r="B43" s="39"/>
      <c r="C43" s="53" t="s">
        <v>205</v>
      </c>
      <c r="D43" s="54"/>
      <c r="E43" s="1" t="s">
        <v>101</v>
      </c>
      <c r="F43" s="39">
        <v>10</v>
      </c>
      <c r="G43" s="19" t="s">
        <v>98</v>
      </c>
      <c r="H43" s="1" t="s">
        <v>803</v>
      </c>
      <c r="I43" s="1"/>
      <c r="J43" s="1">
        <v>1</v>
      </c>
      <c r="K43" s="1" t="s">
        <v>803</v>
      </c>
      <c r="L43" s="1"/>
      <c r="M43" s="1"/>
      <c r="N43" s="41" t="s">
        <v>55</v>
      </c>
    </row>
    <row r="44" spans="2:14" ht="12.75">
      <c r="B44" s="39"/>
      <c r="C44" s="53" t="s">
        <v>149</v>
      </c>
      <c r="D44" s="54"/>
      <c r="E44" s="1" t="s">
        <v>101</v>
      </c>
      <c r="F44" s="39">
        <v>9</v>
      </c>
      <c r="G44" s="16" t="s">
        <v>102</v>
      </c>
      <c r="H44" s="1">
        <v>3</v>
      </c>
      <c r="I44" s="1">
        <v>1</v>
      </c>
      <c r="J44" s="1"/>
      <c r="K44" s="1"/>
      <c r="L44" s="1"/>
      <c r="M44" s="1"/>
      <c r="N44" s="41" t="s">
        <v>1113</v>
      </c>
    </row>
    <row r="45" spans="2:14" ht="25.5">
      <c r="B45" s="39"/>
      <c r="C45" s="69" t="s">
        <v>830</v>
      </c>
      <c r="D45" s="70"/>
      <c r="E45" s="22" t="s">
        <v>111</v>
      </c>
      <c r="F45" s="39">
        <v>11</v>
      </c>
      <c r="G45" s="12" t="s">
        <v>818</v>
      </c>
      <c r="H45" s="1" t="s">
        <v>779</v>
      </c>
      <c r="I45" s="1"/>
      <c r="J45" s="1"/>
      <c r="K45" s="1"/>
      <c r="L45" s="1"/>
      <c r="M45" s="1" t="s">
        <v>373</v>
      </c>
      <c r="N45" s="4" t="s">
        <v>182</v>
      </c>
    </row>
    <row r="46" spans="2:14" ht="12.75">
      <c r="B46" s="39"/>
      <c r="C46" s="53" t="s">
        <v>144</v>
      </c>
      <c r="D46" s="54"/>
      <c r="E46" s="1" t="s">
        <v>101</v>
      </c>
      <c r="F46" s="39">
        <v>11</v>
      </c>
      <c r="G46" s="15" t="s">
        <v>103</v>
      </c>
      <c r="H46" s="1">
        <v>1</v>
      </c>
      <c r="I46" s="1">
        <v>1</v>
      </c>
      <c r="J46" s="1"/>
      <c r="K46" s="1"/>
      <c r="L46" s="1"/>
      <c r="M46" s="1"/>
      <c r="N46" s="41" t="s">
        <v>1107</v>
      </c>
    </row>
    <row r="47" spans="2:14" ht="12.75">
      <c r="B47" s="39"/>
      <c r="C47" s="57" t="s">
        <v>831</v>
      </c>
      <c r="D47" s="58"/>
      <c r="E47" s="1" t="s">
        <v>101</v>
      </c>
      <c r="F47" s="39">
        <v>3</v>
      </c>
      <c r="G47" s="11" t="s">
        <v>83</v>
      </c>
      <c r="H47" s="31"/>
      <c r="I47" s="31"/>
      <c r="J47" s="31">
        <v>1</v>
      </c>
      <c r="K47" s="31">
        <v>2</v>
      </c>
      <c r="L47" s="31"/>
      <c r="M47" s="39"/>
      <c r="N47" s="135" t="s">
        <v>4</v>
      </c>
    </row>
    <row r="48" spans="2:14" ht="12.75">
      <c r="B48" s="39"/>
      <c r="C48" s="57" t="s">
        <v>828</v>
      </c>
      <c r="D48" s="58"/>
      <c r="E48" s="1" t="s">
        <v>101</v>
      </c>
      <c r="F48" s="39">
        <v>2</v>
      </c>
      <c r="G48" s="11" t="s">
        <v>83</v>
      </c>
      <c r="H48" s="31"/>
      <c r="I48" s="31"/>
      <c r="J48" s="31"/>
      <c r="K48" s="31"/>
      <c r="L48" s="31"/>
      <c r="M48" s="39"/>
      <c r="N48" s="140" t="s">
        <v>183</v>
      </c>
    </row>
    <row r="49" spans="2:14" ht="25.5">
      <c r="B49" s="39"/>
      <c r="C49" s="53" t="s">
        <v>415</v>
      </c>
      <c r="D49" s="54"/>
      <c r="E49" s="1" t="s">
        <v>101</v>
      </c>
      <c r="F49" s="39">
        <v>11</v>
      </c>
      <c r="G49" s="28" t="s">
        <v>509</v>
      </c>
      <c r="H49" s="6">
        <v>2</v>
      </c>
      <c r="I49" s="6">
        <v>1</v>
      </c>
      <c r="J49" s="1"/>
      <c r="K49" s="1"/>
      <c r="L49" s="1"/>
      <c r="M49" s="1"/>
      <c r="N49" s="41" t="s">
        <v>184</v>
      </c>
    </row>
    <row r="50" spans="2:14" ht="12.75">
      <c r="B50" s="39"/>
      <c r="C50" s="53" t="s">
        <v>233</v>
      </c>
      <c r="D50" s="54"/>
      <c r="E50" s="1" t="s">
        <v>101</v>
      </c>
      <c r="F50" s="39">
        <v>3</v>
      </c>
      <c r="G50" s="19" t="s">
        <v>98</v>
      </c>
      <c r="H50" s="1"/>
      <c r="I50" s="1"/>
      <c r="J50" s="1"/>
      <c r="K50" s="1"/>
      <c r="L50" s="1"/>
      <c r="M50" s="1"/>
      <c r="N50" s="4" t="s">
        <v>185</v>
      </c>
    </row>
    <row r="51" spans="2:14" ht="12.75">
      <c r="B51" s="39"/>
      <c r="C51" s="53" t="s">
        <v>209</v>
      </c>
      <c r="D51" s="54"/>
      <c r="E51" s="1" t="s">
        <v>101</v>
      </c>
      <c r="F51" s="39">
        <v>7</v>
      </c>
      <c r="G51" s="15" t="s">
        <v>103</v>
      </c>
      <c r="H51" s="1"/>
      <c r="I51" s="1"/>
      <c r="J51" s="1">
        <v>1</v>
      </c>
      <c r="K51" s="1" t="s">
        <v>803</v>
      </c>
      <c r="L51" s="1"/>
      <c r="M51" s="1"/>
      <c r="N51" s="41" t="s">
        <v>186</v>
      </c>
    </row>
    <row r="52" spans="2:14" ht="25.5">
      <c r="B52" s="39"/>
      <c r="C52" s="71" t="s">
        <v>841</v>
      </c>
      <c r="D52" s="72"/>
      <c r="E52" s="1" t="s">
        <v>101</v>
      </c>
      <c r="F52" s="39">
        <v>11</v>
      </c>
      <c r="G52" s="12" t="s">
        <v>818</v>
      </c>
      <c r="H52" s="1"/>
      <c r="I52" s="1"/>
      <c r="J52" s="1"/>
      <c r="K52" s="1">
        <v>1</v>
      </c>
      <c r="L52" s="48" t="s">
        <v>606</v>
      </c>
      <c r="M52" s="1" t="s">
        <v>374</v>
      </c>
      <c r="N52" s="134" t="s">
        <v>187</v>
      </c>
    </row>
    <row r="53" spans="2:14" ht="25.5">
      <c r="B53" s="39"/>
      <c r="C53" s="73" t="s">
        <v>835</v>
      </c>
      <c r="D53" s="74"/>
      <c r="E53" s="20" t="s">
        <v>110</v>
      </c>
      <c r="F53" s="39">
        <v>7</v>
      </c>
      <c r="G53" s="11" t="s">
        <v>83</v>
      </c>
      <c r="H53" s="31"/>
      <c r="I53" s="31"/>
      <c r="J53" s="31"/>
      <c r="K53" s="31"/>
      <c r="L53" s="31"/>
      <c r="M53" s="39"/>
      <c r="N53" s="140" t="s">
        <v>188</v>
      </c>
    </row>
    <row r="54" spans="2:14" ht="12.75">
      <c r="B54" s="39"/>
      <c r="C54" s="61" t="s">
        <v>214</v>
      </c>
      <c r="D54" s="62"/>
      <c r="E54" s="8" t="s">
        <v>112</v>
      </c>
      <c r="F54" s="39">
        <v>13</v>
      </c>
      <c r="G54" s="16" t="s">
        <v>102</v>
      </c>
      <c r="H54" s="1">
        <v>1</v>
      </c>
      <c r="I54" s="1">
        <v>1</v>
      </c>
      <c r="J54" s="1"/>
      <c r="K54" s="1"/>
      <c r="L54" s="1"/>
      <c r="M54" s="1"/>
      <c r="N54" s="41" t="s">
        <v>1108</v>
      </c>
    </row>
    <row r="55" spans="2:14" ht="12.75">
      <c r="B55" s="39"/>
      <c r="C55" s="75" t="s">
        <v>458</v>
      </c>
      <c r="D55" s="76"/>
      <c r="E55" s="1" t="s">
        <v>101</v>
      </c>
      <c r="F55" s="39">
        <v>2</v>
      </c>
      <c r="G55" s="15" t="s">
        <v>103</v>
      </c>
      <c r="H55" s="1"/>
      <c r="I55" s="1"/>
      <c r="J55" s="1"/>
      <c r="K55" s="1" t="s">
        <v>803</v>
      </c>
      <c r="L55" s="1"/>
      <c r="M55" s="1"/>
      <c r="N55" s="4" t="s">
        <v>767</v>
      </c>
    </row>
    <row r="56" spans="2:14" ht="12.75">
      <c r="B56" s="39"/>
      <c r="C56" s="65" t="s">
        <v>215</v>
      </c>
      <c r="D56" s="66"/>
      <c r="E56" s="20" t="s">
        <v>110</v>
      </c>
      <c r="F56" s="39">
        <v>4</v>
      </c>
      <c r="G56" s="16" t="s">
        <v>102</v>
      </c>
      <c r="H56" s="1"/>
      <c r="I56" s="1"/>
      <c r="J56" s="1"/>
      <c r="K56" s="1">
        <v>2</v>
      </c>
      <c r="L56" s="1"/>
      <c r="M56" s="1"/>
      <c r="N56" s="41" t="s">
        <v>190</v>
      </c>
    </row>
    <row r="57" spans="2:14" ht="12.75">
      <c r="B57" s="39"/>
      <c r="C57" s="53" t="s">
        <v>207</v>
      </c>
      <c r="D57" s="54"/>
      <c r="E57" s="1" t="s">
        <v>101</v>
      </c>
      <c r="F57" s="39">
        <v>5</v>
      </c>
      <c r="G57" s="109" t="s">
        <v>104</v>
      </c>
      <c r="H57" s="1">
        <v>4</v>
      </c>
      <c r="I57" s="1"/>
      <c r="J57" s="1"/>
      <c r="K57" s="1"/>
      <c r="L57" s="1"/>
      <c r="M57" s="1"/>
      <c r="N57" s="4" t="s">
        <v>191</v>
      </c>
    </row>
    <row r="58" spans="2:14" ht="12.75">
      <c r="B58" s="39"/>
      <c r="C58" s="77" t="s">
        <v>840</v>
      </c>
      <c r="D58" s="78"/>
      <c r="E58" s="1" t="s">
        <v>101</v>
      </c>
      <c r="F58" s="39">
        <v>3</v>
      </c>
      <c r="G58" s="11" t="s">
        <v>83</v>
      </c>
      <c r="H58" s="31"/>
      <c r="I58" s="31"/>
      <c r="J58" s="31"/>
      <c r="K58" s="31"/>
      <c r="L58" s="31"/>
      <c r="M58" s="39" t="s">
        <v>103</v>
      </c>
      <c r="N58" s="140" t="s">
        <v>192</v>
      </c>
    </row>
    <row r="59" spans="2:14" ht="12.75">
      <c r="B59" s="39"/>
      <c r="C59" s="67" t="s">
        <v>235</v>
      </c>
      <c r="D59" s="68"/>
      <c r="E59" s="21" t="s">
        <v>107</v>
      </c>
      <c r="F59" s="39">
        <v>6</v>
      </c>
      <c r="G59" s="19" t="s">
        <v>98</v>
      </c>
      <c r="H59" s="1"/>
      <c r="I59" s="1"/>
      <c r="J59" s="1"/>
      <c r="K59" s="1"/>
      <c r="L59" s="1" t="s">
        <v>803</v>
      </c>
      <c r="M59" s="1" t="s">
        <v>817</v>
      </c>
      <c r="N59" s="4" t="s">
        <v>1002</v>
      </c>
    </row>
    <row r="60" spans="2:14" ht="12.75">
      <c r="B60" s="39"/>
      <c r="C60" s="79" t="s">
        <v>842</v>
      </c>
      <c r="D60" s="80"/>
      <c r="E60" s="21" t="s">
        <v>107</v>
      </c>
      <c r="F60" s="39">
        <v>2</v>
      </c>
      <c r="G60" s="11" t="s">
        <v>83</v>
      </c>
      <c r="H60" s="31"/>
      <c r="I60" s="31"/>
      <c r="J60" s="31"/>
      <c r="K60" s="31"/>
      <c r="L60" s="31" t="s">
        <v>803</v>
      </c>
      <c r="M60" s="39"/>
      <c r="N60" s="140" t="s">
        <v>193</v>
      </c>
    </row>
    <row r="61" spans="2:14" ht="25.5">
      <c r="B61" s="39"/>
      <c r="C61" s="53" t="s">
        <v>227</v>
      </c>
      <c r="D61" s="54"/>
      <c r="E61" s="1" t="s">
        <v>101</v>
      </c>
      <c r="F61" s="39">
        <v>10</v>
      </c>
      <c r="G61" s="18" t="s">
        <v>99</v>
      </c>
      <c r="H61" s="1" t="s">
        <v>783</v>
      </c>
      <c r="I61" s="1"/>
      <c r="J61" s="1"/>
      <c r="K61" s="1"/>
      <c r="L61" s="1"/>
      <c r="M61" s="1" t="s">
        <v>777</v>
      </c>
      <c r="N61" s="4" t="s">
        <v>194</v>
      </c>
    </row>
    <row r="62" spans="2:14" ht="25.5">
      <c r="B62" s="39"/>
      <c r="C62" s="53" t="s">
        <v>1099</v>
      </c>
      <c r="D62" s="54"/>
      <c r="E62" s="1" t="s">
        <v>101</v>
      </c>
      <c r="F62" s="39">
        <v>12</v>
      </c>
      <c r="G62" s="129" t="s">
        <v>940</v>
      </c>
      <c r="H62" s="1">
        <v>1</v>
      </c>
      <c r="I62" s="1">
        <v>1</v>
      </c>
      <c r="J62" s="1"/>
      <c r="K62" s="1"/>
      <c r="L62" s="1"/>
      <c r="M62" s="1"/>
      <c r="N62" s="41" t="s">
        <v>292</v>
      </c>
    </row>
    <row r="63" spans="2:14" ht="12.75">
      <c r="B63" s="39"/>
      <c r="C63" s="73" t="s">
        <v>837</v>
      </c>
      <c r="D63" s="74"/>
      <c r="E63" s="20" t="s">
        <v>110</v>
      </c>
      <c r="F63" s="39">
        <v>6</v>
      </c>
      <c r="G63" s="11" t="s">
        <v>83</v>
      </c>
      <c r="H63" s="31"/>
      <c r="I63" s="31"/>
      <c r="J63" s="31"/>
      <c r="K63" s="31">
        <v>2</v>
      </c>
      <c r="L63" s="31"/>
      <c r="M63" s="39"/>
      <c r="N63" s="135" t="s">
        <v>195</v>
      </c>
    </row>
    <row r="64" spans="2:17" ht="12.75">
      <c r="B64" s="39"/>
      <c r="C64" s="57" t="s">
        <v>832</v>
      </c>
      <c r="D64" s="58"/>
      <c r="E64" s="1" t="s">
        <v>101</v>
      </c>
      <c r="F64" s="39">
        <v>2</v>
      </c>
      <c r="G64" s="11" t="s">
        <v>83</v>
      </c>
      <c r="H64" s="31"/>
      <c r="I64" s="31"/>
      <c r="J64" s="31"/>
      <c r="K64" s="31">
        <v>3</v>
      </c>
      <c r="L64" s="31"/>
      <c r="M64" s="39" t="s">
        <v>784</v>
      </c>
      <c r="N64" s="140" t="s">
        <v>196</v>
      </c>
      <c r="Q64" s="34"/>
    </row>
    <row r="65" spans="2:17" ht="12.75">
      <c r="B65" s="39"/>
      <c r="C65" s="71" t="s">
        <v>833</v>
      </c>
      <c r="D65" s="72"/>
      <c r="E65" s="1" t="s">
        <v>101</v>
      </c>
      <c r="F65" s="39">
        <v>3</v>
      </c>
      <c r="G65" s="12" t="s">
        <v>818</v>
      </c>
      <c r="H65" s="1"/>
      <c r="I65" s="1"/>
      <c r="J65" s="1"/>
      <c r="K65" s="1">
        <v>2</v>
      </c>
      <c r="L65" s="48" t="s">
        <v>606</v>
      </c>
      <c r="M65" s="1"/>
      <c r="N65" s="134" t="s">
        <v>58</v>
      </c>
      <c r="Q65" s="34"/>
    </row>
    <row r="66" spans="2:14" ht="12.75">
      <c r="B66" s="39"/>
      <c r="C66" s="53" t="s">
        <v>217</v>
      </c>
      <c r="D66" s="54"/>
      <c r="E66" s="1" t="s">
        <v>101</v>
      </c>
      <c r="F66" s="39">
        <v>4</v>
      </c>
      <c r="G66" s="16" t="s">
        <v>102</v>
      </c>
      <c r="H66" s="1"/>
      <c r="I66" s="1"/>
      <c r="J66" s="1"/>
      <c r="K66" s="1">
        <v>2</v>
      </c>
      <c r="L66" s="1"/>
      <c r="M66" s="1"/>
      <c r="N66" s="41" t="s">
        <v>5</v>
      </c>
    </row>
    <row r="67" spans="2:14" ht="12.75">
      <c r="B67" s="39"/>
      <c r="C67" s="53" t="s">
        <v>229</v>
      </c>
      <c r="D67" s="54"/>
      <c r="E67" s="1" t="s">
        <v>101</v>
      </c>
      <c r="F67" s="39">
        <v>7</v>
      </c>
      <c r="G67" s="18" t="s">
        <v>99</v>
      </c>
      <c r="H67" s="1"/>
      <c r="I67" s="1"/>
      <c r="J67" s="1">
        <v>1</v>
      </c>
      <c r="K67" s="1">
        <v>2</v>
      </c>
      <c r="L67" s="1"/>
      <c r="M67" s="1"/>
      <c r="N67" s="41" t="s">
        <v>6</v>
      </c>
    </row>
    <row r="68" spans="2:14" ht="12.75">
      <c r="B68" s="39"/>
      <c r="C68" s="53" t="s">
        <v>224</v>
      </c>
      <c r="D68" s="54"/>
      <c r="E68" s="1" t="s">
        <v>101</v>
      </c>
      <c r="F68" s="39">
        <v>8</v>
      </c>
      <c r="G68" s="17" t="s">
        <v>100</v>
      </c>
      <c r="H68" s="1"/>
      <c r="I68" s="1"/>
      <c r="J68" s="1"/>
      <c r="K68" s="1"/>
      <c r="L68" s="1"/>
      <c r="M68" s="1" t="s">
        <v>389</v>
      </c>
      <c r="N68" s="4" t="s">
        <v>197</v>
      </c>
    </row>
    <row r="69" spans="2:14" ht="12.75">
      <c r="B69" s="39"/>
      <c r="C69" s="59" t="s">
        <v>836</v>
      </c>
      <c r="D69" s="60"/>
      <c r="E69" s="1" t="s">
        <v>101</v>
      </c>
      <c r="F69" s="39">
        <v>4</v>
      </c>
      <c r="G69" s="11" t="s">
        <v>83</v>
      </c>
      <c r="H69" s="31"/>
      <c r="I69" s="31"/>
      <c r="J69" s="31"/>
      <c r="K69" s="31"/>
      <c r="L69" s="31"/>
      <c r="M69" s="39" t="s">
        <v>389</v>
      </c>
      <c r="N69" s="140" t="s">
        <v>198</v>
      </c>
    </row>
    <row r="70" spans="2:14" ht="12.75">
      <c r="B70" s="39"/>
      <c r="C70" s="53" t="s">
        <v>219</v>
      </c>
      <c r="D70" s="54"/>
      <c r="E70" s="1" t="s">
        <v>101</v>
      </c>
      <c r="F70" s="39">
        <v>5</v>
      </c>
      <c r="G70" s="16" t="s">
        <v>102</v>
      </c>
      <c r="H70" s="1"/>
      <c r="I70" s="1"/>
      <c r="J70" s="1">
        <v>1</v>
      </c>
      <c r="K70" s="1" t="s">
        <v>803</v>
      </c>
      <c r="L70" s="1"/>
      <c r="M70" s="1" t="s">
        <v>389</v>
      </c>
      <c r="N70" s="41" t="s">
        <v>56</v>
      </c>
    </row>
    <row r="71" spans="2:14" ht="12.75">
      <c r="B71" s="39"/>
      <c r="C71" s="53" t="s">
        <v>470</v>
      </c>
      <c r="D71" s="54"/>
      <c r="E71" s="1" t="s">
        <v>101</v>
      </c>
      <c r="F71" s="39">
        <v>5</v>
      </c>
      <c r="G71" s="19" t="s">
        <v>98</v>
      </c>
      <c r="H71" s="6"/>
      <c r="I71" s="6"/>
      <c r="J71" s="1"/>
      <c r="K71" s="1">
        <v>2</v>
      </c>
      <c r="L71" s="1"/>
      <c r="M71" s="1"/>
      <c r="N71" s="41" t="s">
        <v>199</v>
      </c>
    </row>
    <row r="72" spans="2:14" ht="25.5">
      <c r="B72" s="39"/>
      <c r="C72" s="53" t="s">
        <v>213</v>
      </c>
      <c r="D72" s="54"/>
      <c r="E72" s="1" t="s">
        <v>101</v>
      </c>
      <c r="F72" s="39">
        <v>9</v>
      </c>
      <c r="G72" s="15" t="s">
        <v>103</v>
      </c>
      <c r="H72" s="1" t="s">
        <v>803</v>
      </c>
      <c r="I72" s="1">
        <v>1</v>
      </c>
      <c r="J72" s="1"/>
      <c r="K72" s="1"/>
      <c r="L72" s="1"/>
      <c r="M72" s="1"/>
      <c r="N72" s="41" t="s">
        <v>200</v>
      </c>
    </row>
    <row r="73" spans="2:17" ht="12.75">
      <c r="B73" s="39"/>
      <c r="C73" s="65" t="s">
        <v>220</v>
      </c>
      <c r="D73" s="66"/>
      <c r="E73" s="20" t="s">
        <v>110</v>
      </c>
      <c r="F73" s="39">
        <v>5</v>
      </c>
      <c r="G73" s="16" t="s">
        <v>102</v>
      </c>
      <c r="H73" s="1"/>
      <c r="I73" s="1"/>
      <c r="J73" s="1"/>
      <c r="K73" s="1"/>
      <c r="L73" s="1"/>
      <c r="M73" s="23" t="s">
        <v>100</v>
      </c>
      <c r="N73" s="4" t="s">
        <v>201</v>
      </c>
      <c r="Q73" s="34"/>
    </row>
    <row r="74" spans="2:17" ht="12.75">
      <c r="B74" s="39"/>
      <c r="C74" s="67" t="s">
        <v>230</v>
      </c>
      <c r="D74" s="68"/>
      <c r="E74" s="21" t="s">
        <v>107</v>
      </c>
      <c r="F74" s="39">
        <v>2</v>
      </c>
      <c r="G74" s="18" t="s">
        <v>99</v>
      </c>
      <c r="H74" s="1"/>
      <c r="I74" s="1"/>
      <c r="J74" s="1"/>
      <c r="K74" s="1"/>
      <c r="L74" s="1" t="s">
        <v>803</v>
      </c>
      <c r="M74" s="1"/>
      <c r="N74" s="4" t="s">
        <v>1003</v>
      </c>
      <c r="Q74" s="34"/>
    </row>
    <row r="75" spans="2:17" ht="12.75">
      <c r="B75" s="39"/>
      <c r="C75" s="57" t="s">
        <v>834</v>
      </c>
      <c r="D75" s="58"/>
      <c r="E75" s="1" t="s">
        <v>101</v>
      </c>
      <c r="F75" s="39">
        <v>1</v>
      </c>
      <c r="G75" s="11" t="s">
        <v>83</v>
      </c>
      <c r="H75" s="31">
        <v>3</v>
      </c>
      <c r="I75" s="31"/>
      <c r="J75" s="31"/>
      <c r="K75" s="31"/>
      <c r="L75" s="31"/>
      <c r="M75" s="39"/>
      <c r="N75" s="135" t="s">
        <v>1114</v>
      </c>
      <c r="P75" s="2"/>
      <c r="Q75" s="34"/>
    </row>
    <row r="76" spans="2:14" ht="25.5">
      <c r="B76" s="39"/>
      <c r="C76" s="65" t="s">
        <v>418</v>
      </c>
      <c r="D76" s="66"/>
      <c r="E76" s="20" t="s">
        <v>110</v>
      </c>
      <c r="F76" s="39">
        <v>11</v>
      </c>
      <c r="G76" s="45" t="s">
        <v>509</v>
      </c>
      <c r="H76" s="6"/>
      <c r="I76" s="6"/>
      <c r="J76" s="1"/>
      <c r="K76" s="1"/>
      <c r="L76" s="1"/>
      <c r="M76" s="1" t="s">
        <v>785</v>
      </c>
      <c r="N76" s="4" t="s">
        <v>402</v>
      </c>
    </row>
    <row r="77" spans="2:17" ht="25.5">
      <c r="B77" s="39"/>
      <c r="C77" s="55" t="s">
        <v>232</v>
      </c>
      <c r="D77" s="56"/>
      <c r="E77" s="22" t="s">
        <v>111</v>
      </c>
      <c r="F77" s="39">
        <v>9</v>
      </c>
      <c r="G77" s="25" t="s">
        <v>99</v>
      </c>
      <c r="H77" s="1"/>
      <c r="I77" s="1"/>
      <c r="J77" s="1"/>
      <c r="K77" s="1"/>
      <c r="L77" s="1"/>
      <c r="M77" s="1" t="s">
        <v>389</v>
      </c>
      <c r="N77" s="4" t="s">
        <v>202</v>
      </c>
      <c r="P77" s="2"/>
      <c r="Q77" s="34"/>
    </row>
    <row r="78" spans="2:14" ht="25.5">
      <c r="B78" s="39"/>
      <c r="C78" s="53" t="s">
        <v>221</v>
      </c>
      <c r="D78" s="54"/>
      <c r="E78" s="1" t="s">
        <v>101</v>
      </c>
      <c r="F78" s="39">
        <v>4</v>
      </c>
      <c r="G78" s="16" t="s">
        <v>102</v>
      </c>
      <c r="H78" s="1"/>
      <c r="I78" s="1"/>
      <c r="J78" s="1"/>
      <c r="K78" s="1"/>
      <c r="L78" s="1"/>
      <c r="M78" s="1" t="s">
        <v>103</v>
      </c>
      <c r="N78" s="4" t="s">
        <v>937</v>
      </c>
    </row>
    <row r="79" spans="2:14" ht="12.75">
      <c r="B79" s="39"/>
      <c r="C79" s="53" t="s">
        <v>265</v>
      </c>
      <c r="D79" s="54"/>
      <c r="E79" s="1" t="s">
        <v>101</v>
      </c>
      <c r="F79" s="39">
        <v>10</v>
      </c>
      <c r="G79" s="9" t="s">
        <v>101</v>
      </c>
      <c r="H79" s="1"/>
      <c r="I79" s="1">
        <v>1</v>
      </c>
      <c r="J79" s="1"/>
      <c r="K79" s="1"/>
      <c r="L79" s="1"/>
      <c r="M79" s="1" t="s">
        <v>389</v>
      </c>
      <c r="N79" s="41" t="s">
        <v>1016</v>
      </c>
    </row>
    <row r="80" spans="2:17" ht="25.5">
      <c r="B80" s="39"/>
      <c r="C80" s="53" t="s">
        <v>420</v>
      </c>
      <c r="D80" s="54"/>
      <c r="E80" s="1" t="s">
        <v>101</v>
      </c>
      <c r="F80" s="39">
        <v>9</v>
      </c>
      <c r="G80" s="28" t="s">
        <v>509</v>
      </c>
      <c r="H80" s="6"/>
      <c r="I80" s="6"/>
      <c r="J80" s="1"/>
      <c r="K80" s="5" t="s">
        <v>605</v>
      </c>
      <c r="L80" s="1"/>
      <c r="M80" s="1" t="s">
        <v>389</v>
      </c>
      <c r="N80" s="100" t="s">
        <v>505</v>
      </c>
      <c r="P80" s="2"/>
      <c r="Q80" s="34"/>
    </row>
    <row r="81" spans="2:17" ht="25.5">
      <c r="B81" s="39"/>
      <c r="C81" s="53" t="s">
        <v>474</v>
      </c>
      <c r="D81" s="54"/>
      <c r="E81" s="1" t="s">
        <v>101</v>
      </c>
      <c r="F81" s="39">
        <v>9</v>
      </c>
      <c r="G81" s="19" t="s">
        <v>98</v>
      </c>
      <c r="H81" s="6">
        <v>3</v>
      </c>
      <c r="I81" s="6"/>
      <c r="J81" s="1"/>
      <c r="K81" s="1"/>
      <c r="L81" s="1"/>
      <c r="M81" s="1" t="s">
        <v>817</v>
      </c>
      <c r="N81" s="4" t="s">
        <v>1023</v>
      </c>
      <c r="P81" s="2"/>
      <c r="Q81" s="34"/>
    </row>
    <row r="82" spans="2:14" ht="12.75">
      <c r="B82" s="39"/>
      <c r="C82" s="57" t="s">
        <v>843</v>
      </c>
      <c r="D82" s="58"/>
      <c r="E82" s="1" t="s">
        <v>101</v>
      </c>
      <c r="F82" s="39">
        <v>6</v>
      </c>
      <c r="G82" s="11" t="s">
        <v>83</v>
      </c>
      <c r="H82" s="31">
        <v>4</v>
      </c>
      <c r="I82" s="31"/>
      <c r="J82" s="31">
        <v>1</v>
      </c>
      <c r="K82" s="31"/>
      <c r="L82" s="31"/>
      <c r="M82" s="39"/>
      <c r="N82" s="135" t="s">
        <v>1024</v>
      </c>
    </row>
    <row r="83" spans="2:17" ht="25.5">
      <c r="B83" s="39"/>
      <c r="C83" s="53" t="s">
        <v>258</v>
      </c>
      <c r="D83" s="54"/>
      <c r="E83" s="1" t="s">
        <v>101</v>
      </c>
      <c r="F83" s="39">
        <v>5</v>
      </c>
      <c r="G83" s="16" t="s">
        <v>102</v>
      </c>
      <c r="H83" s="1" t="s">
        <v>789</v>
      </c>
      <c r="I83" s="1"/>
      <c r="J83" s="1"/>
      <c r="K83" s="1"/>
      <c r="L83" s="1"/>
      <c r="M83" s="1"/>
      <c r="N83" s="4" t="s">
        <v>868</v>
      </c>
      <c r="P83" s="2"/>
      <c r="Q83" s="34"/>
    </row>
    <row r="84" spans="2:17" ht="25.5">
      <c r="B84" s="39"/>
      <c r="C84" s="53" t="s">
        <v>488</v>
      </c>
      <c r="D84" s="54"/>
      <c r="E84" s="1" t="s">
        <v>101</v>
      </c>
      <c r="F84" s="39">
        <v>10</v>
      </c>
      <c r="G84" s="19" t="s">
        <v>98</v>
      </c>
      <c r="H84" s="6"/>
      <c r="I84" s="6"/>
      <c r="J84" s="1"/>
      <c r="K84" s="1"/>
      <c r="L84" s="1"/>
      <c r="M84" s="1" t="s">
        <v>390</v>
      </c>
      <c r="N84" s="128" t="s">
        <v>1025</v>
      </c>
      <c r="P84" s="2"/>
      <c r="Q84" s="34"/>
    </row>
    <row r="85" spans="2:17" ht="12.75">
      <c r="B85" s="39"/>
      <c r="C85" s="53" t="s">
        <v>489</v>
      </c>
      <c r="D85" s="54"/>
      <c r="E85" s="1" t="s">
        <v>101</v>
      </c>
      <c r="F85" s="39">
        <v>10</v>
      </c>
      <c r="G85" s="19" t="s">
        <v>98</v>
      </c>
      <c r="H85" s="6">
        <v>1</v>
      </c>
      <c r="I85" s="6">
        <v>1</v>
      </c>
      <c r="J85" s="1"/>
      <c r="K85" s="1">
        <v>1</v>
      </c>
      <c r="L85" s="1"/>
      <c r="M85" s="1" t="s">
        <v>389</v>
      </c>
      <c r="N85" s="41" t="s">
        <v>7</v>
      </c>
      <c r="P85" s="2"/>
      <c r="Q85" s="34"/>
    </row>
    <row r="86" spans="2:17" ht="12.75">
      <c r="B86" s="39"/>
      <c r="C86" s="57" t="s">
        <v>844</v>
      </c>
      <c r="D86" s="58"/>
      <c r="E86" s="1" t="s">
        <v>101</v>
      </c>
      <c r="F86" s="39">
        <v>7</v>
      </c>
      <c r="G86" s="11" t="s">
        <v>83</v>
      </c>
      <c r="H86" s="31">
        <v>2</v>
      </c>
      <c r="I86" s="31">
        <v>1</v>
      </c>
      <c r="J86" s="31"/>
      <c r="K86" s="31"/>
      <c r="L86" s="31"/>
      <c r="M86" s="39"/>
      <c r="N86" s="135" t="s">
        <v>1116</v>
      </c>
      <c r="P86" s="2"/>
      <c r="Q86" s="34"/>
    </row>
    <row r="87" spans="2:14" ht="25.5">
      <c r="B87" s="39"/>
      <c r="C87" s="59" t="s">
        <v>850</v>
      </c>
      <c r="D87" s="60"/>
      <c r="E87" s="1" t="s">
        <v>101</v>
      </c>
      <c r="F87" s="39">
        <v>4</v>
      </c>
      <c r="G87" s="11" t="s">
        <v>83</v>
      </c>
      <c r="H87" s="31" t="s">
        <v>786</v>
      </c>
      <c r="I87" s="31"/>
      <c r="J87" s="31"/>
      <c r="K87" s="31"/>
      <c r="L87" s="31"/>
      <c r="M87" s="39"/>
      <c r="N87" s="140" t="s">
        <v>1026</v>
      </c>
    </row>
    <row r="88" spans="2:17" ht="25.5">
      <c r="B88" s="39"/>
      <c r="C88" s="53" t="s">
        <v>277</v>
      </c>
      <c r="D88" s="54"/>
      <c r="E88" s="1" t="s">
        <v>101</v>
      </c>
      <c r="F88" s="39">
        <v>7</v>
      </c>
      <c r="G88" s="18" t="s">
        <v>99</v>
      </c>
      <c r="H88" s="1"/>
      <c r="I88" s="1"/>
      <c r="J88" s="1"/>
      <c r="K88" s="1">
        <v>3</v>
      </c>
      <c r="L88" s="1"/>
      <c r="M88" s="1"/>
      <c r="N88" s="41" t="s">
        <v>8</v>
      </c>
      <c r="P88" s="2"/>
      <c r="Q88" s="34"/>
    </row>
    <row r="89" spans="2:14" ht="12.75">
      <c r="B89" s="39"/>
      <c r="C89" s="57" t="s">
        <v>852</v>
      </c>
      <c r="D89" s="58"/>
      <c r="E89" s="1" t="s">
        <v>101</v>
      </c>
      <c r="F89" s="39">
        <v>10</v>
      </c>
      <c r="G89" s="11" t="s">
        <v>83</v>
      </c>
      <c r="H89" s="31">
        <v>1</v>
      </c>
      <c r="I89" s="31">
        <v>1</v>
      </c>
      <c r="J89" s="31">
        <v>1</v>
      </c>
      <c r="K89" s="31">
        <v>1</v>
      </c>
      <c r="L89" s="31"/>
      <c r="M89" s="39"/>
      <c r="N89" s="135" t="s">
        <v>1117</v>
      </c>
    </row>
    <row r="90" spans="2:17" ht="12.75">
      <c r="B90" s="39"/>
      <c r="C90" s="61" t="s">
        <v>260</v>
      </c>
      <c r="D90" s="62"/>
      <c r="E90" s="8" t="s">
        <v>112</v>
      </c>
      <c r="F90" s="39">
        <v>7</v>
      </c>
      <c r="G90" s="16" t="s">
        <v>102</v>
      </c>
      <c r="H90" s="1"/>
      <c r="I90" s="1"/>
      <c r="J90" s="1"/>
      <c r="K90" s="1">
        <v>2</v>
      </c>
      <c r="L90" s="1"/>
      <c r="M90" s="1"/>
      <c r="N90" s="41" t="s">
        <v>9</v>
      </c>
      <c r="Q90" s="34"/>
    </row>
    <row r="91" spans="2:17" ht="12.75">
      <c r="B91" s="39"/>
      <c r="C91" s="57" t="s">
        <v>846</v>
      </c>
      <c r="D91" s="58"/>
      <c r="E91" s="1" t="s">
        <v>101</v>
      </c>
      <c r="F91" s="39">
        <v>6</v>
      </c>
      <c r="G91" s="11" t="s">
        <v>83</v>
      </c>
      <c r="H91" s="31" t="s">
        <v>789</v>
      </c>
      <c r="I91" s="31"/>
      <c r="J91" s="31"/>
      <c r="K91" s="31"/>
      <c r="L91" s="31"/>
      <c r="M91" s="39" t="s">
        <v>785</v>
      </c>
      <c r="N91" s="140" t="s">
        <v>1027</v>
      </c>
      <c r="Q91" s="34"/>
    </row>
    <row r="92" spans="2:17" ht="12.75">
      <c r="B92" s="39"/>
      <c r="C92" s="81" t="s">
        <v>847</v>
      </c>
      <c r="D92" s="82"/>
      <c r="E92" s="20" t="s">
        <v>110</v>
      </c>
      <c r="F92" s="39">
        <v>8</v>
      </c>
      <c r="G92" s="12" t="s">
        <v>818</v>
      </c>
      <c r="H92" s="1"/>
      <c r="I92" s="1"/>
      <c r="J92" s="1"/>
      <c r="K92" s="1">
        <v>2</v>
      </c>
      <c r="L92" s="1"/>
      <c r="M92" s="23" t="s">
        <v>100</v>
      </c>
      <c r="N92" s="41" t="s">
        <v>1028</v>
      </c>
      <c r="Q92" s="34"/>
    </row>
    <row r="93" spans="2:14" ht="12.75">
      <c r="B93" s="39"/>
      <c r="C93" s="53" t="s">
        <v>490</v>
      </c>
      <c r="D93" s="54"/>
      <c r="E93" s="1" t="s">
        <v>101</v>
      </c>
      <c r="F93" s="39">
        <v>11</v>
      </c>
      <c r="G93" s="19" t="s">
        <v>98</v>
      </c>
      <c r="H93" s="6"/>
      <c r="I93" s="6">
        <v>1</v>
      </c>
      <c r="J93" s="1"/>
      <c r="K93" s="1">
        <v>2</v>
      </c>
      <c r="L93" s="1"/>
      <c r="M93" s="1"/>
      <c r="N93" s="41" t="s">
        <v>10</v>
      </c>
    </row>
    <row r="94" spans="2:14" ht="12.75">
      <c r="B94" s="39"/>
      <c r="C94" s="49" t="s">
        <v>94</v>
      </c>
      <c r="D94" s="50"/>
      <c r="E94" s="5" t="s">
        <v>106</v>
      </c>
      <c r="F94" s="39">
        <v>7</v>
      </c>
      <c r="G94" s="12" t="s">
        <v>818</v>
      </c>
      <c r="H94" s="1"/>
      <c r="I94" s="1"/>
      <c r="J94" s="1"/>
      <c r="K94" s="1">
        <v>2</v>
      </c>
      <c r="L94" s="1"/>
      <c r="M94" s="1"/>
      <c r="N94" s="41" t="s">
        <v>11</v>
      </c>
    </row>
    <row r="95" spans="2:14" ht="12.75">
      <c r="B95" s="39"/>
      <c r="C95" s="53" t="s">
        <v>254</v>
      </c>
      <c r="D95" s="54"/>
      <c r="E95" s="1" t="s">
        <v>101</v>
      </c>
      <c r="F95" s="39">
        <v>4</v>
      </c>
      <c r="G95" s="15" t="s">
        <v>103</v>
      </c>
      <c r="H95" s="1" t="s">
        <v>788</v>
      </c>
      <c r="I95" s="1"/>
      <c r="J95" s="1"/>
      <c r="K95" s="1"/>
      <c r="L95" s="1"/>
      <c r="M95" s="1" t="s">
        <v>389</v>
      </c>
      <c r="N95" s="4" t="s">
        <v>1029</v>
      </c>
    </row>
    <row r="96" spans="2:14" ht="12.75">
      <c r="B96" s="39"/>
      <c r="C96" s="53" t="s">
        <v>256</v>
      </c>
      <c r="D96" s="54"/>
      <c r="E96" s="1" t="s">
        <v>101</v>
      </c>
      <c r="F96" s="39">
        <v>11</v>
      </c>
      <c r="G96" s="15" t="s">
        <v>103</v>
      </c>
      <c r="H96" s="1">
        <v>1</v>
      </c>
      <c r="I96" s="1">
        <v>1</v>
      </c>
      <c r="J96" s="1"/>
      <c r="K96" s="1"/>
      <c r="L96" s="1"/>
      <c r="M96" s="1" t="s">
        <v>389</v>
      </c>
      <c r="N96" s="41" t="s">
        <v>1109</v>
      </c>
    </row>
    <row r="97" spans="2:17" ht="12.75">
      <c r="B97" s="39"/>
      <c r="C97" s="71" t="s">
        <v>853</v>
      </c>
      <c r="D97" s="72"/>
      <c r="E97" s="1" t="s">
        <v>101</v>
      </c>
      <c r="F97" s="39">
        <v>11</v>
      </c>
      <c r="G97" s="12" t="s">
        <v>818</v>
      </c>
      <c r="H97" s="1">
        <v>2</v>
      </c>
      <c r="I97" s="1"/>
      <c r="J97" s="1"/>
      <c r="K97" s="1" t="s">
        <v>803</v>
      </c>
      <c r="L97" s="1"/>
      <c r="M97" s="1"/>
      <c r="N97" s="41" t="s">
        <v>1030</v>
      </c>
      <c r="Q97" s="34"/>
    </row>
    <row r="98" spans="2:14" ht="12.75">
      <c r="B98" s="39"/>
      <c r="C98" s="73" t="s">
        <v>845</v>
      </c>
      <c r="D98" s="74"/>
      <c r="E98" s="20" t="s">
        <v>110</v>
      </c>
      <c r="F98" s="39">
        <v>4</v>
      </c>
      <c r="G98" s="11" t="s">
        <v>83</v>
      </c>
      <c r="H98" s="31">
        <v>2</v>
      </c>
      <c r="I98" s="31"/>
      <c r="J98" s="31"/>
      <c r="K98" s="31"/>
      <c r="L98" s="31"/>
      <c r="M98" s="23" t="s">
        <v>100</v>
      </c>
      <c r="N98" s="135" t="s">
        <v>1031</v>
      </c>
    </row>
    <row r="99" spans="2:14" ht="12.75">
      <c r="B99" s="39"/>
      <c r="C99" s="53" t="s">
        <v>494</v>
      </c>
      <c r="D99" s="54"/>
      <c r="E99" s="1" t="s">
        <v>101</v>
      </c>
      <c r="F99" s="39">
        <v>4</v>
      </c>
      <c r="G99" s="19" t="s">
        <v>98</v>
      </c>
      <c r="H99" s="6"/>
      <c r="I99" s="6"/>
      <c r="J99" s="1"/>
      <c r="K99" s="1"/>
      <c r="L99" s="1"/>
      <c r="M99" s="1" t="s">
        <v>389</v>
      </c>
      <c r="N99" s="4" t="s">
        <v>461</v>
      </c>
    </row>
    <row r="100" spans="2:14" ht="12.75">
      <c r="B100" s="39"/>
      <c r="C100" s="67" t="s">
        <v>282</v>
      </c>
      <c r="D100" s="68"/>
      <c r="E100" s="21" t="s">
        <v>107</v>
      </c>
      <c r="F100" s="39">
        <v>2</v>
      </c>
      <c r="G100" s="17" t="s">
        <v>100</v>
      </c>
      <c r="H100" s="1"/>
      <c r="I100" s="1"/>
      <c r="J100" s="1"/>
      <c r="K100" s="1"/>
      <c r="L100" s="1" t="s">
        <v>803</v>
      </c>
      <c r="M100" s="23" t="s">
        <v>100</v>
      </c>
      <c r="N100" s="4" t="s">
        <v>1017</v>
      </c>
    </row>
    <row r="101" spans="2:14" ht="12.75">
      <c r="B101" s="39"/>
      <c r="C101" s="81" t="s">
        <v>856</v>
      </c>
      <c r="D101" s="82"/>
      <c r="E101" s="20" t="s">
        <v>110</v>
      </c>
      <c r="F101" s="39">
        <v>13</v>
      </c>
      <c r="G101" s="12" t="s">
        <v>818</v>
      </c>
      <c r="H101" s="1"/>
      <c r="I101" s="1"/>
      <c r="J101" s="1">
        <v>1</v>
      </c>
      <c r="K101" s="1">
        <v>2</v>
      </c>
      <c r="L101" s="48" t="s">
        <v>606</v>
      </c>
      <c r="M101" s="1"/>
      <c r="N101" s="134" t="s">
        <v>1033</v>
      </c>
    </row>
    <row r="102" spans="2:14" ht="12.75">
      <c r="B102" s="39"/>
      <c r="C102" s="71" t="s">
        <v>857</v>
      </c>
      <c r="D102" s="72"/>
      <c r="E102" s="1" t="s">
        <v>101</v>
      </c>
      <c r="F102" s="39">
        <v>14</v>
      </c>
      <c r="G102" s="12" t="s">
        <v>818</v>
      </c>
      <c r="H102" s="1">
        <v>1</v>
      </c>
      <c r="I102" s="1">
        <v>1</v>
      </c>
      <c r="J102" s="1">
        <v>1</v>
      </c>
      <c r="K102" s="1">
        <v>2</v>
      </c>
      <c r="L102" s="1"/>
      <c r="M102" s="1"/>
      <c r="N102" s="41" t="s">
        <v>12</v>
      </c>
    </row>
    <row r="103" spans="2:14" ht="12.75">
      <c r="B103" s="39"/>
      <c r="C103" s="49" t="s">
        <v>280</v>
      </c>
      <c r="D103" s="68"/>
      <c r="E103" s="48" t="s">
        <v>109</v>
      </c>
      <c r="F103" s="39">
        <v>2</v>
      </c>
      <c r="G103" s="15" t="s">
        <v>103</v>
      </c>
      <c r="H103" s="1"/>
      <c r="I103" s="1"/>
      <c r="J103" s="1"/>
      <c r="K103" s="1">
        <v>2</v>
      </c>
      <c r="L103" s="1">
        <v>2</v>
      </c>
      <c r="M103" s="1"/>
      <c r="N103" s="41" t="s">
        <v>1004</v>
      </c>
    </row>
    <row r="104" spans="2:14" ht="12.75">
      <c r="B104" s="39"/>
      <c r="C104" s="61" t="s">
        <v>73</v>
      </c>
      <c r="D104" s="62"/>
      <c r="E104" s="8" t="s">
        <v>112</v>
      </c>
      <c r="F104" s="39">
        <v>6</v>
      </c>
      <c r="G104" s="129" t="s">
        <v>940</v>
      </c>
      <c r="H104" s="1">
        <v>1</v>
      </c>
      <c r="I104" s="1"/>
      <c r="J104" s="1"/>
      <c r="K104" s="1"/>
      <c r="L104" s="1"/>
      <c r="M104" s="1"/>
      <c r="N104" s="4" t="s">
        <v>317</v>
      </c>
    </row>
    <row r="105" spans="2:14" ht="12.75">
      <c r="B105" s="39"/>
      <c r="C105" s="49" t="s">
        <v>96</v>
      </c>
      <c r="D105" s="50"/>
      <c r="E105" s="5" t="s">
        <v>106</v>
      </c>
      <c r="F105" s="39">
        <v>6</v>
      </c>
      <c r="G105" s="12" t="s">
        <v>818</v>
      </c>
      <c r="H105" s="1"/>
      <c r="I105" s="1"/>
      <c r="J105" s="1"/>
      <c r="K105" s="1">
        <v>2</v>
      </c>
      <c r="L105" s="1"/>
      <c r="M105" s="1"/>
      <c r="N105" s="41" t="s">
        <v>13</v>
      </c>
    </row>
    <row r="106" spans="2:14" ht="12.75">
      <c r="B106" s="39"/>
      <c r="C106" s="53" t="s">
        <v>495</v>
      </c>
      <c r="D106" s="54"/>
      <c r="E106" s="1" t="s">
        <v>101</v>
      </c>
      <c r="F106" s="39">
        <v>8</v>
      </c>
      <c r="G106" s="19" t="s">
        <v>98</v>
      </c>
      <c r="H106" s="6">
        <v>4</v>
      </c>
      <c r="I106" s="6"/>
      <c r="J106" s="1"/>
      <c r="K106" s="1"/>
      <c r="L106" s="1"/>
      <c r="M106" s="1" t="s">
        <v>817</v>
      </c>
      <c r="N106" s="41" t="s">
        <v>1034</v>
      </c>
    </row>
    <row r="107" spans="2:14" ht="12.75">
      <c r="B107" s="39"/>
      <c r="C107" s="53" t="s">
        <v>507</v>
      </c>
      <c r="D107" s="54"/>
      <c r="E107" s="1" t="s">
        <v>101</v>
      </c>
      <c r="F107" s="39">
        <v>4</v>
      </c>
      <c r="G107" s="104" t="s">
        <v>446</v>
      </c>
      <c r="H107" s="1">
        <v>3</v>
      </c>
      <c r="I107" s="1"/>
      <c r="J107" s="1">
        <v>1</v>
      </c>
      <c r="K107" s="1">
        <v>3</v>
      </c>
      <c r="L107" s="1"/>
      <c r="M107" s="1"/>
      <c r="N107" s="41" t="s">
        <v>14</v>
      </c>
    </row>
    <row r="108" spans="2:14" ht="12.75">
      <c r="B108" s="39"/>
      <c r="C108" s="49" t="s">
        <v>97</v>
      </c>
      <c r="D108" s="50"/>
      <c r="E108" s="5" t="s">
        <v>106</v>
      </c>
      <c r="F108" s="39">
        <v>2</v>
      </c>
      <c r="G108" s="13" t="s">
        <v>818</v>
      </c>
      <c r="H108" s="1"/>
      <c r="I108" s="1"/>
      <c r="J108" s="1"/>
      <c r="K108" s="1" t="s">
        <v>803</v>
      </c>
      <c r="L108" s="1"/>
      <c r="M108" s="1"/>
      <c r="N108" s="4" t="s">
        <v>808</v>
      </c>
    </row>
    <row r="109" spans="2:14" ht="12.75">
      <c r="B109" s="39"/>
      <c r="C109" s="71" t="s">
        <v>858</v>
      </c>
      <c r="D109" s="72"/>
      <c r="E109" s="1" t="s">
        <v>101</v>
      </c>
      <c r="F109" s="39">
        <v>4</v>
      </c>
      <c r="G109" s="12" t="s">
        <v>818</v>
      </c>
      <c r="H109" s="1"/>
      <c r="I109" s="1"/>
      <c r="J109" s="1"/>
      <c r="K109" s="1"/>
      <c r="L109" s="1"/>
      <c r="M109" s="1" t="s">
        <v>389</v>
      </c>
      <c r="N109" s="140" t="s">
        <v>1035</v>
      </c>
    </row>
    <row r="110" spans="2:14" ht="12.75">
      <c r="B110" s="39"/>
      <c r="C110" s="77" t="s">
        <v>153</v>
      </c>
      <c r="D110" s="78"/>
      <c r="E110" s="1" t="s">
        <v>101</v>
      </c>
      <c r="F110" s="39">
        <v>5</v>
      </c>
      <c r="G110" s="104" t="s">
        <v>446</v>
      </c>
      <c r="H110" s="31"/>
      <c r="I110" s="31"/>
      <c r="J110" s="31"/>
      <c r="K110" s="31"/>
      <c r="L110" s="31"/>
      <c r="M110" s="39" t="s">
        <v>103</v>
      </c>
      <c r="N110" s="140" t="s">
        <v>1036</v>
      </c>
    </row>
    <row r="111" spans="2:14" ht="12.75">
      <c r="B111" s="39"/>
      <c r="C111" s="53" t="s">
        <v>154</v>
      </c>
      <c r="D111" s="54"/>
      <c r="E111" s="1" t="s">
        <v>101</v>
      </c>
      <c r="F111" s="39">
        <v>11</v>
      </c>
      <c r="G111" s="104" t="s">
        <v>446</v>
      </c>
      <c r="H111" s="1">
        <v>3</v>
      </c>
      <c r="I111" s="1">
        <v>1</v>
      </c>
      <c r="J111" s="1"/>
      <c r="K111" s="1"/>
      <c r="L111" s="1"/>
      <c r="M111" s="1"/>
      <c r="N111" s="132" t="s">
        <v>57</v>
      </c>
    </row>
    <row r="112" spans="2:14" ht="12.75">
      <c r="B112" s="39"/>
      <c r="C112" s="53" t="s">
        <v>155</v>
      </c>
      <c r="D112" s="54"/>
      <c r="E112" s="1" t="s">
        <v>101</v>
      </c>
      <c r="F112" s="39">
        <v>6</v>
      </c>
      <c r="G112" s="104" t="s">
        <v>446</v>
      </c>
      <c r="H112" s="1">
        <v>2</v>
      </c>
      <c r="I112" s="1"/>
      <c r="J112" s="1"/>
      <c r="K112" s="1">
        <v>2</v>
      </c>
      <c r="L112" s="1"/>
      <c r="M112" s="1" t="s">
        <v>777</v>
      </c>
      <c r="N112" s="41" t="s">
        <v>1037</v>
      </c>
    </row>
    <row r="113" spans="2:14" ht="12.75">
      <c r="B113" s="39"/>
      <c r="C113" s="65" t="s">
        <v>156</v>
      </c>
      <c r="D113" s="66"/>
      <c r="E113" s="20" t="s">
        <v>110</v>
      </c>
      <c r="F113" s="39">
        <v>7</v>
      </c>
      <c r="G113" s="104" t="s">
        <v>446</v>
      </c>
      <c r="H113" s="1">
        <v>3</v>
      </c>
      <c r="I113" s="1"/>
      <c r="J113" s="1"/>
      <c r="K113" s="1"/>
      <c r="L113" s="1"/>
      <c r="M113" s="23" t="s">
        <v>100</v>
      </c>
      <c r="N113" s="135" t="s">
        <v>1009</v>
      </c>
    </row>
    <row r="114" spans="6:14" ht="12.75">
      <c r="F114" s="154"/>
      <c r="M114" s="38"/>
      <c r="N114" s="139"/>
    </row>
    <row r="115" spans="2:14" ht="12.75">
      <c r="B115" s="3">
        <v>1</v>
      </c>
      <c r="C115" s="120">
        <v>4</v>
      </c>
      <c r="E115" s="3" t="s">
        <v>554</v>
      </c>
      <c r="F115" s="155"/>
      <c r="N115" s="139"/>
    </row>
    <row r="116" spans="2:14" ht="12.75">
      <c r="B116" s="3">
        <v>2</v>
      </c>
      <c r="C116" s="120">
        <v>11</v>
      </c>
      <c r="E116" s="3" t="s">
        <v>555</v>
      </c>
      <c r="F116" s="155"/>
      <c r="G116" s="3" t="s">
        <v>389</v>
      </c>
      <c r="H116" s="3">
        <f aca="true" t="shared" si="0" ref="H116:M116">COUNTA(H14:H113)</f>
        <v>45</v>
      </c>
      <c r="I116" s="3">
        <f t="shared" si="0"/>
        <v>24</v>
      </c>
      <c r="J116" s="3">
        <f t="shared" si="0"/>
        <v>13</v>
      </c>
      <c r="K116" s="3">
        <f t="shared" si="0"/>
        <v>41</v>
      </c>
      <c r="L116" s="3">
        <f t="shared" si="0"/>
        <v>9</v>
      </c>
      <c r="M116" s="3">
        <f t="shared" si="0"/>
        <v>39</v>
      </c>
      <c r="N116" s="139" t="str">
        <f>CONCATENATE("C, O,C: ",(COUNTIF(M14:M113,"C")+COUNTIF(M14:M113,"O,C")))</f>
        <v>C, O,C: 6</v>
      </c>
    </row>
    <row r="117" spans="2:14" ht="12.75">
      <c r="B117" s="3">
        <v>3</v>
      </c>
      <c r="C117" s="120">
        <v>20</v>
      </c>
      <c r="D117" s="121">
        <f>C117/$H$119</f>
        <v>0.2</v>
      </c>
      <c r="E117" s="3" t="s">
        <v>556</v>
      </c>
      <c r="F117" s="155"/>
      <c r="G117" s="3" t="s">
        <v>772</v>
      </c>
      <c r="H117" s="3">
        <f aca="true" t="shared" si="1" ref="H117:M117">COUNTBLANK(H14:H113)</f>
        <v>55</v>
      </c>
      <c r="I117" s="3">
        <f t="shared" si="1"/>
        <v>76</v>
      </c>
      <c r="J117" s="3">
        <f t="shared" si="1"/>
        <v>87</v>
      </c>
      <c r="K117" s="3">
        <f t="shared" si="1"/>
        <v>59</v>
      </c>
      <c r="L117" s="3">
        <f t="shared" si="1"/>
        <v>91</v>
      </c>
      <c r="M117" s="3">
        <f t="shared" si="1"/>
        <v>61</v>
      </c>
      <c r="N117" s="139" t="str">
        <f>CONCATENATE("DS, VS, Y, Y,O: ",(COUNTIF(M14:M113,"DS")+(COUNTIF(M14:M113,"VS")+(COUNTIF(M14:M113,"Y")+(COUNTIF(M14:M113,"Y,O"))))))</f>
        <v>DS, VS, Y, Y,O: 21</v>
      </c>
    </row>
    <row r="118" spans="2:14" ht="12.75">
      <c r="B118" s="3">
        <v>4</v>
      </c>
      <c r="C118" s="120">
        <v>30</v>
      </c>
      <c r="D118" s="121">
        <f>C118/$H$119</f>
        <v>0.3</v>
      </c>
      <c r="E118" s="3" t="s">
        <v>557</v>
      </c>
      <c r="F118" s="155"/>
      <c r="M118" s="38"/>
      <c r="N118" s="139" t="str">
        <f>CONCATENATE("O, O36, Y,O: ",(COUNTIF(M14:M113,"O")+COUNTIF(M14:M113,"O36")+COUNTIF(M14:M113,"Y,O")))</f>
        <v>O, O36, Y,O: 1</v>
      </c>
    </row>
    <row r="119" spans="2:14" ht="12.75">
      <c r="B119" s="3">
        <v>5</v>
      </c>
      <c r="C119" s="120">
        <v>20</v>
      </c>
      <c r="D119" s="121">
        <f>C119/$H$119</f>
        <v>0.2</v>
      </c>
      <c r="E119" s="3" t="s">
        <v>558</v>
      </c>
      <c r="F119" s="155"/>
      <c r="G119" s="3" t="s">
        <v>106</v>
      </c>
      <c r="H119" s="3">
        <f>COUNTA(F14:F113)</f>
        <v>100</v>
      </c>
      <c r="I119" s="3">
        <f>H119</f>
        <v>100</v>
      </c>
      <c r="J119" s="3">
        <f>I119</f>
        <v>100</v>
      </c>
      <c r="K119" s="3">
        <f>J119</f>
        <v>100</v>
      </c>
      <c r="L119" s="3">
        <f>K119</f>
        <v>100</v>
      </c>
      <c r="M119" s="3">
        <f>L119</f>
        <v>100</v>
      </c>
      <c r="N119" s="139" t="str">
        <f>CONCATENATE("B: ",COUNTIF(M14:M113,"B"))</f>
        <v>B: 3</v>
      </c>
    </row>
    <row r="120" spans="2:14" ht="12.75">
      <c r="B120" s="3">
        <v>6</v>
      </c>
      <c r="C120" s="33">
        <v>8</v>
      </c>
      <c r="D120" s="121">
        <f>(C115+C116+C120+C121)/$H$119</f>
        <v>0.3</v>
      </c>
      <c r="E120" s="3" t="s">
        <v>559</v>
      </c>
      <c r="F120" s="155"/>
      <c r="M120" s="38"/>
      <c r="N120" s="139" t="str">
        <f>CONCATENATE("I: ",COUNTIF(M14:M113,"I"))</f>
        <v>I: 3</v>
      </c>
    </row>
    <row r="121" spans="2:14" ht="12.75">
      <c r="B121" s="3">
        <v>7</v>
      </c>
      <c r="C121" s="33">
        <v>7</v>
      </c>
      <c r="E121" s="3" t="s">
        <v>1079</v>
      </c>
      <c r="F121" s="155"/>
      <c r="G121" s="3" t="s">
        <v>818</v>
      </c>
      <c r="H121" s="123">
        <f aca="true" t="shared" si="2" ref="H121:M121">H116/H119</f>
        <v>0.45</v>
      </c>
      <c r="I121" s="123">
        <f t="shared" si="2"/>
        <v>0.24</v>
      </c>
      <c r="J121" s="123">
        <f t="shared" si="2"/>
        <v>0.13</v>
      </c>
      <c r="K121" s="123">
        <f t="shared" si="2"/>
        <v>0.41</v>
      </c>
      <c r="L121" s="123">
        <f t="shared" si="2"/>
        <v>0.09</v>
      </c>
      <c r="M121" s="123">
        <f t="shared" si="2"/>
        <v>0.39</v>
      </c>
      <c r="N121" s="139"/>
    </row>
    <row r="122" spans="5:14" ht="12.75">
      <c r="E122" s="3" t="s">
        <v>560</v>
      </c>
      <c r="F122" s="155"/>
      <c r="M122" s="38"/>
      <c r="N122" s="139"/>
    </row>
    <row r="123" spans="6:14" ht="12.75">
      <c r="F123" s="155"/>
      <c r="M123" s="38"/>
      <c r="N123" s="139"/>
    </row>
    <row r="124" spans="6:14" ht="12.75">
      <c r="F124" s="155"/>
      <c r="M124" s="38"/>
      <c r="N124" s="139"/>
    </row>
    <row r="125" spans="2:14" ht="25.5">
      <c r="B125" s="122" t="s">
        <v>865</v>
      </c>
      <c r="C125" s="53" t="s">
        <v>1091</v>
      </c>
      <c r="D125" s="54"/>
      <c r="E125" s="1" t="s">
        <v>101</v>
      </c>
      <c r="F125" s="39">
        <v>12</v>
      </c>
      <c r="G125" s="129" t="s">
        <v>940</v>
      </c>
      <c r="H125" s="1"/>
      <c r="I125" s="1">
        <v>1</v>
      </c>
      <c r="J125" s="1"/>
      <c r="K125" s="1"/>
      <c r="L125" s="1"/>
      <c r="M125" s="1" t="s">
        <v>389</v>
      </c>
      <c r="N125" s="41" t="s">
        <v>699</v>
      </c>
    </row>
    <row r="126" spans="2:14" ht="12.75">
      <c r="B126" s="122" t="s">
        <v>865</v>
      </c>
      <c r="C126" s="61" t="s">
        <v>1095</v>
      </c>
      <c r="D126" s="62"/>
      <c r="E126" s="8" t="s">
        <v>112</v>
      </c>
      <c r="F126" s="39">
        <v>17</v>
      </c>
      <c r="G126" s="129" t="s">
        <v>940</v>
      </c>
      <c r="H126" s="1">
        <v>2</v>
      </c>
      <c r="I126" s="1">
        <v>1</v>
      </c>
      <c r="J126" s="1"/>
      <c r="K126" s="1"/>
      <c r="L126" s="1"/>
      <c r="M126" s="1"/>
      <c r="N126" s="41" t="s">
        <v>702</v>
      </c>
    </row>
    <row r="127" spans="2:14" ht="12.75">
      <c r="B127" s="122" t="s">
        <v>865</v>
      </c>
      <c r="C127" s="61" t="s">
        <v>1096</v>
      </c>
      <c r="D127" s="62"/>
      <c r="E127" s="8" t="s">
        <v>112</v>
      </c>
      <c r="F127" s="39">
        <v>10</v>
      </c>
      <c r="G127" s="129" t="s">
        <v>940</v>
      </c>
      <c r="H127" s="1">
        <v>2</v>
      </c>
      <c r="I127" s="1"/>
      <c r="J127" s="1"/>
      <c r="K127" s="1"/>
      <c r="L127" s="1"/>
      <c r="M127" s="1"/>
      <c r="N127" s="41" t="s">
        <v>703</v>
      </c>
    </row>
    <row r="128" spans="2:14" ht="25.5">
      <c r="B128" s="122" t="s">
        <v>865</v>
      </c>
      <c r="C128" s="53" t="s">
        <v>1100</v>
      </c>
      <c r="D128" s="54"/>
      <c r="E128" s="1" t="s">
        <v>101</v>
      </c>
      <c r="F128" s="39">
        <v>13</v>
      </c>
      <c r="G128" s="129" t="s">
        <v>940</v>
      </c>
      <c r="H128" s="1"/>
      <c r="I128" s="1"/>
      <c r="J128" s="1">
        <v>1</v>
      </c>
      <c r="K128" s="1">
        <v>2</v>
      </c>
      <c r="L128" s="1"/>
      <c r="M128" s="1"/>
      <c r="N128" s="41" t="s">
        <v>1101</v>
      </c>
    </row>
    <row r="129" spans="2:14" ht="25.5">
      <c r="B129" s="122" t="s">
        <v>865</v>
      </c>
      <c r="C129" s="53" t="s">
        <v>62</v>
      </c>
      <c r="D129" s="54"/>
      <c r="E129" s="1" t="s">
        <v>101</v>
      </c>
      <c r="F129" s="39">
        <v>14</v>
      </c>
      <c r="G129" s="129" t="s">
        <v>940</v>
      </c>
      <c r="H129" s="1">
        <v>1</v>
      </c>
      <c r="I129" s="1">
        <v>1</v>
      </c>
      <c r="J129" s="1"/>
      <c r="K129" s="1">
        <v>1</v>
      </c>
      <c r="L129" s="1"/>
      <c r="M129" s="1"/>
      <c r="N129" s="41" t="s">
        <v>297</v>
      </c>
    </row>
    <row r="130" ht="12.75">
      <c r="F130" s="38"/>
    </row>
    <row r="131" spans="2:14" ht="25.5">
      <c r="B131" s="27" t="s">
        <v>354</v>
      </c>
      <c r="C131" s="55" t="s">
        <v>136</v>
      </c>
      <c r="D131" s="56"/>
      <c r="E131" s="22" t="s">
        <v>111</v>
      </c>
      <c r="F131" s="39">
        <v>7</v>
      </c>
      <c r="G131" s="19" t="s">
        <v>98</v>
      </c>
      <c r="H131" s="1" t="s">
        <v>787</v>
      </c>
      <c r="I131" s="1"/>
      <c r="J131" s="1"/>
      <c r="K131" s="1"/>
      <c r="L131" s="1"/>
      <c r="M131" s="1"/>
      <c r="N131" s="4" t="s">
        <v>1048</v>
      </c>
    </row>
    <row r="132" spans="2:14" ht="25.5">
      <c r="B132" s="27" t="s">
        <v>354</v>
      </c>
      <c r="C132" s="53" t="s">
        <v>121</v>
      </c>
      <c r="D132" s="54"/>
      <c r="E132" s="1" t="s">
        <v>101</v>
      </c>
      <c r="F132" s="39">
        <v>8</v>
      </c>
      <c r="G132" s="16" t="s">
        <v>102</v>
      </c>
      <c r="H132" s="1"/>
      <c r="I132" s="1"/>
      <c r="J132" s="1"/>
      <c r="K132" s="5" t="s">
        <v>605</v>
      </c>
      <c r="L132" s="1"/>
      <c r="M132" s="23" t="s">
        <v>100</v>
      </c>
      <c r="N132" s="133" t="s">
        <v>985</v>
      </c>
    </row>
    <row r="133" spans="2:14" ht="25.5">
      <c r="B133" s="27" t="s">
        <v>354</v>
      </c>
      <c r="C133" s="49" t="s">
        <v>135</v>
      </c>
      <c r="D133" s="56"/>
      <c r="E133" s="22" t="s">
        <v>113</v>
      </c>
      <c r="F133" s="39">
        <v>8</v>
      </c>
      <c r="G133" s="18" t="s">
        <v>99</v>
      </c>
      <c r="H133" s="1"/>
      <c r="I133" s="1"/>
      <c r="J133" s="1"/>
      <c r="K133" s="1" t="s">
        <v>803</v>
      </c>
      <c r="L133" s="1"/>
      <c r="M133" s="1" t="s">
        <v>103</v>
      </c>
      <c r="N133" s="4" t="s">
        <v>660</v>
      </c>
    </row>
    <row r="134" spans="2:14" ht="25.5">
      <c r="B134" s="27" t="s">
        <v>354</v>
      </c>
      <c r="C134" s="61" t="s">
        <v>128</v>
      </c>
      <c r="D134" s="62"/>
      <c r="E134" s="8" t="s">
        <v>112</v>
      </c>
      <c r="F134" s="39">
        <v>16</v>
      </c>
      <c r="G134" s="16" t="s">
        <v>102</v>
      </c>
      <c r="H134" s="1"/>
      <c r="I134" s="1">
        <v>1</v>
      </c>
      <c r="J134" s="1"/>
      <c r="K134" s="1">
        <v>1</v>
      </c>
      <c r="L134" s="1"/>
      <c r="M134" s="1"/>
      <c r="N134" s="41" t="s">
        <v>648</v>
      </c>
    </row>
    <row r="135" spans="2:14" ht="12.75">
      <c r="B135" s="27" t="s">
        <v>354</v>
      </c>
      <c r="C135" s="53" t="s">
        <v>119</v>
      </c>
      <c r="D135" s="54"/>
      <c r="E135" s="1" t="s">
        <v>101</v>
      </c>
      <c r="F135" s="39">
        <v>17</v>
      </c>
      <c r="G135" s="15" t="s">
        <v>103</v>
      </c>
      <c r="H135" s="1"/>
      <c r="I135" s="1"/>
      <c r="J135" s="1"/>
      <c r="K135" s="1"/>
      <c r="L135" s="1"/>
      <c r="M135" s="1"/>
      <c r="N135" s="4" t="s">
        <v>663</v>
      </c>
    </row>
    <row r="136" spans="2:14" ht="25.5">
      <c r="B136" s="27" t="s">
        <v>354</v>
      </c>
      <c r="C136" s="130" t="s">
        <v>1089</v>
      </c>
      <c r="D136" s="131"/>
      <c r="E136" s="145" t="s">
        <v>1090</v>
      </c>
      <c r="F136" s="39">
        <v>19</v>
      </c>
      <c r="G136" s="129" t="s">
        <v>940</v>
      </c>
      <c r="H136" s="1">
        <v>1</v>
      </c>
      <c r="I136" s="1">
        <v>1</v>
      </c>
      <c r="J136" s="1"/>
      <c r="K136" s="1"/>
      <c r="L136" s="1"/>
      <c r="M136" s="1" t="s">
        <v>389</v>
      </c>
      <c r="N136" s="41" t="s">
        <v>306</v>
      </c>
    </row>
    <row r="137" spans="2:17" ht="25.5">
      <c r="B137" s="27" t="s">
        <v>354</v>
      </c>
      <c r="C137" s="55" t="s">
        <v>120</v>
      </c>
      <c r="D137" s="56"/>
      <c r="E137" s="22" t="s">
        <v>111</v>
      </c>
      <c r="F137" s="39">
        <v>10</v>
      </c>
      <c r="G137" s="15" t="s">
        <v>103</v>
      </c>
      <c r="H137" s="1"/>
      <c r="I137" s="1"/>
      <c r="J137" s="1"/>
      <c r="K137" s="1" t="s">
        <v>803</v>
      </c>
      <c r="L137" s="1"/>
      <c r="M137" s="1"/>
      <c r="N137" s="4" t="s">
        <v>1041</v>
      </c>
      <c r="P137" s="2"/>
      <c r="Q137" s="34"/>
    </row>
    <row r="138" spans="2:14" ht="25.5">
      <c r="B138" s="27" t="s">
        <v>354</v>
      </c>
      <c r="C138" s="53" t="s">
        <v>412</v>
      </c>
      <c r="D138" s="54"/>
      <c r="E138" s="1" t="s">
        <v>101</v>
      </c>
      <c r="F138" s="39">
        <v>14</v>
      </c>
      <c r="G138" s="28" t="s">
        <v>509</v>
      </c>
      <c r="H138" s="6"/>
      <c r="I138" s="6"/>
      <c r="J138" s="1"/>
      <c r="K138" s="1"/>
      <c r="L138" s="1"/>
      <c r="M138" s="1" t="s">
        <v>389</v>
      </c>
      <c r="N138" s="4" t="s">
        <v>424</v>
      </c>
    </row>
    <row r="139" spans="2:14" ht="12.75">
      <c r="B139" s="27" t="s">
        <v>354</v>
      </c>
      <c r="C139" s="65" t="s">
        <v>145</v>
      </c>
      <c r="D139" s="66"/>
      <c r="E139" s="20" t="s">
        <v>110</v>
      </c>
      <c r="F139" s="39">
        <v>8</v>
      </c>
      <c r="G139" s="16" t="s">
        <v>102</v>
      </c>
      <c r="H139" s="1"/>
      <c r="I139" s="1"/>
      <c r="J139" s="1"/>
      <c r="K139" s="1"/>
      <c r="L139" s="1"/>
      <c r="M139" s="23" t="s">
        <v>100</v>
      </c>
      <c r="N139" s="4" t="s">
        <v>1050</v>
      </c>
    </row>
    <row r="140" spans="2:14" ht="25.5">
      <c r="B140" s="27" t="s">
        <v>354</v>
      </c>
      <c r="C140" s="61" t="s">
        <v>1093</v>
      </c>
      <c r="D140" s="56"/>
      <c r="E140" s="146" t="s">
        <v>1094</v>
      </c>
      <c r="F140" s="39">
        <v>15</v>
      </c>
      <c r="G140" s="129" t="s">
        <v>940</v>
      </c>
      <c r="H140" s="1">
        <v>1</v>
      </c>
      <c r="I140" s="1">
        <v>1</v>
      </c>
      <c r="J140" s="1"/>
      <c r="K140" s="1">
        <v>1</v>
      </c>
      <c r="L140" s="1"/>
      <c r="M140" s="1"/>
      <c r="N140" s="41" t="s">
        <v>701</v>
      </c>
    </row>
    <row r="141" spans="2:14" ht="25.5">
      <c r="B141" s="27" t="s">
        <v>354</v>
      </c>
      <c r="C141" s="53" t="s">
        <v>413</v>
      </c>
      <c r="D141" s="54"/>
      <c r="E141" s="1" t="s">
        <v>101</v>
      </c>
      <c r="F141" s="39">
        <v>14</v>
      </c>
      <c r="G141" s="28" t="s">
        <v>509</v>
      </c>
      <c r="H141" s="6"/>
      <c r="I141" s="6"/>
      <c r="J141" s="1"/>
      <c r="K141" s="1"/>
      <c r="L141" s="1"/>
      <c r="M141" s="1" t="s">
        <v>775</v>
      </c>
      <c r="N141" s="4" t="s">
        <v>425</v>
      </c>
    </row>
    <row r="142" spans="2:14" ht="12.75">
      <c r="B142" s="27" t="s">
        <v>354</v>
      </c>
      <c r="C142" s="53" t="s">
        <v>147</v>
      </c>
      <c r="D142" s="54"/>
      <c r="E142" s="1" t="s">
        <v>101</v>
      </c>
      <c r="F142" s="39">
        <v>11</v>
      </c>
      <c r="G142" s="43" t="s">
        <v>102</v>
      </c>
      <c r="H142" s="1"/>
      <c r="I142" s="1">
        <v>1</v>
      </c>
      <c r="J142" s="1"/>
      <c r="K142" s="1"/>
      <c r="L142" s="1"/>
      <c r="M142" s="1" t="s">
        <v>775</v>
      </c>
      <c r="N142" s="41" t="s">
        <v>986</v>
      </c>
    </row>
    <row r="143" spans="2:17" ht="12.75">
      <c r="B143" s="27" t="s">
        <v>354</v>
      </c>
      <c r="C143" s="55" t="s">
        <v>203</v>
      </c>
      <c r="D143" s="56"/>
      <c r="E143" s="22" t="s">
        <v>111</v>
      </c>
      <c r="F143" s="39">
        <v>15</v>
      </c>
      <c r="G143" s="29" t="s">
        <v>98</v>
      </c>
      <c r="H143" s="1">
        <v>1</v>
      </c>
      <c r="I143" s="1">
        <v>1</v>
      </c>
      <c r="J143" s="1">
        <v>1</v>
      </c>
      <c r="K143" s="1"/>
      <c r="L143" s="1"/>
      <c r="M143" s="1" t="s">
        <v>817</v>
      </c>
      <c r="N143" s="41" t="s">
        <v>987</v>
      </c>
      <c r="Q143" s="34"/>
    </row>
    <row r="144" spans="2:17" ht="25.5">
      <c r="B144" s="27" t="s">
        <v>354</v>
      </c>
      <c r="C144" s="53" t="s">
        <v>159</v>
      </c>
      <c r="D144" s="54"/>
      <c r="E144" s="1" t="s">
        <v>101</v>
      </c>
      <c r="F144" s="39">
        <v>10</v>
      </c>
      <c r="G144" s="18" t="s">
        <v>99</v>
      </c>
      <c r="H144" s="1">
        <v>1</v>
      </c>
      <c r="I144" s="1">
        <v>1</v>
      </c>
      <c r="J144" s="1"/>
      <c r="K144" s="1"/>
      <c r="L144" s="1"/>
      <c r="M144" s="1"/>
      <c r="N144" s="41" t="s">
        <v>1010</v>
      </c>
      <c r="P144" s="2"/>
      <c r="Q144" s="34"/>
    </row>
    <row r="145" spans="2:14" ht="12.75">
      <c r="B145" s="27" t="s">
        <v>354</v>
      </c>
      <c r="C145" s="166" t="s">
        <v>148</v>
      </c>
      <c r="D145" s="171"/>
      <c r="E145" s="1" t="s">
        <v>101</v>
      </c>
      <c r="F145" s="39">
        <v>8</v>
      </c>
      <c r="G145" s="43" t="s">
        <v>102</v>
      </c>
      <c r="H145" s="169"/>
      <c r="I145" s="169"/>
      <c r="J145" s="169"/>
      <c r="K145" s="169"/>
      <c r="L145" s="169"/>
      <c r="M145" s="169"/>
      <c r="N145" s="46" t="s">
        <v>762</v>
      </c>
    </row>
    <row r="146" spans="2:14" ht="12.75">
      <c r="B146" s="27" t="s">
        <v>354</v>
      </c>
      <c r="C146" s="65" t="s">
        <v>143</v>
      </c>
      <c r="D146" s="66"/>
      <c r="E146" s="20" t="s">
        <v>110</v>
      </c>
      <c r="F146" s="39">
        <v>6</v>
      </c>
      <c r="G146" s="15" t="s">
        <v>103</v>
      </c>
      <c r="H146" s="1"/>
      <c r="I146" s="1"/>
      <c r="J146" s="1"/>
      <c r="K146" s="1">
        <v>2</v>
      </c>
      <c r="L146" s="1"/>
      <c r="M146" s="23" t="s">
        <v>866</v>
      </c>
      <c r="N146" s="41" t="s">
        <v>649</v>
      </c>
    </row>
    <row r="147" spans="2:17" ht="25.5">
      <c r="B147" s="27" t="s">
        <v>354</v>
      </c>
      <c r="C147" s="53" t="s">
        <v>84</v>
      </c>
      <c r="D147" s="54"/>
      <c r="E147" s="1" t="s">
        <v>101</v>
      </c>
      <c r="F147" s="39">
        <v>18</v>
      </c>
      <c r="G147" s="12" t="s">
        <v>818</v>
      </c>
      <c r="H147" s="1"/>
      <c r="I147" s="1"/>
      <c r="J147" s="1">
        <v>1</v>
      </c>
      <c r="K147" s="5" t="s">
        <v>605</v>
      </c>
      <c r="L147" s="1"/>
      <c r="M147" s="1" t="s">
        <v>389</v>
      </c>
      <c r="N147" s="133" t="s">
        <v>666</v>
      </c>
      <c r="P147" s="2"/>
      <c r="Q147" s="34"/>
    </row>
    <row r="148" spans="2:14" ht="12.75">
      <c r="B148" s="27" t="s">
        <v>354</v>
      </c>
      <c r="C148" s="67" t="s">
        <v>160</v>
      </c>
      <c r="D148" s="56"/>
      <c r="E148" s="22" t="s">
        <v>114</v>
      </c>
      <c r="F148" s="39">
        <v>6</v>
      </c>
      <c r="G148" s="18" t="s">
        <v>99</v>
      </c>
      <c r="H148" s="1"/>
      <c r="I148" s="1"/>
      <c r="J148" s="1"/>
      <c r="K148" s="1"/>
      <c r="L148" s="1">
        <v>2</v>
      </c>
      <c r="M148" s="1"/>
      <c r="N148" s="4" t="s">
        <v>1011</v>
      </c>
    </row>
    <row r="149" spans="2:14" ht="12.75">
      <c r="B149" s="27" t="s">
        <v>354</v>
      </c>
      <c r="C149" s="53" t="s">
        <v>210</v>
      </c>
      <c r="D149" s="54"/>
      <c r="E149" s="1" t="s">
        <v>101</v>
      </c>
      <c r="F149" s="39">
        <v>13</v>
      </c>
      <c r="G149" s="15" t="s">
        <v>103</v>
      </c>
      <c r="H149" s="1"/>
      <c r="I149" s="1"/>
      <c r="J149" s="1">
        <v>1</v>
      </c>
      <c r="K149" s="1">
        <v>1</v>
      </c>
      <c r="L149" s="1"/>
      <c r="M149" s="1"/>
      <c r="N149" s="41" t="s">
        <v>667</v>
      </c>
    </row>
    <row r="150" spans="2:14" ht="12.75">
      <c r="B150" s="27" t="s">
        <v>354</v>
      </c>
      <c r="C150" s="53" t="s">
        <v>211</v>
      </c>
      <c r="D150" s="54"/>
      <c r="E150" s="1" t="s">
        <v>101</v>
      </c>
      <c r="F150" s="39">
        <v>9</v>
      </c>
      <c r="G150" s="15" t="s">
        <v>103</v>
      </c>
      <c r="H150" s="1" t="s">
        <v>803</v>
      </c>
      <c r="I150" s="1" t="s">
        <v>803</v>
      </c>
      <c r="J150" s="1"/>
      <c r="K150" s="1">
        <v>2</v>
      </c>
      <c r="L150" s="1"/>
      <c r="M150" s="1"/>
      <c r="N150" s="41" t="s">
        <v>189</v>
      </c>
    </row>
    <row r="151" spans="2:14" ht="25.5">
      <c r="B151" s="27" t="s">
        <v>354</v>
      </c>
      <c r="C151" s="130" t="s">
        <v>1098</v>
      </c>
      <c r="D151" s="131"/>
      <c r="E151" s="145" t="s">
        <v>1090</v>
      </c>
      <c r="F151" s="39">
        <v>14</v>
      </c>
      <c r="G151" s="129" t="s">
        <v>940</v>
      </c>
      <c r="H151" s="1"/>
      <c r="I151" s="1"/>
      <c r="J151" s="1"/>
      <c r="K151" s="1"/>
      <c r="L151" s="1"/>
      <c r="M151" s="1"/>
      <c r="N151" s="4" t="s">
        <v>308</v>
      </c>
    </row>
    <row r="152" spans="2:14" ht="25.5">
      <c r="B152" s="27" t="s">
        <v>354</v>
      </c>
      <c r="C152" s="55" t="s">
        <v>223</v>
      </c>
      <c r="D152" s="56"/>
      <c r="E152" s="22" t="s">
        <v>111</v>
      </c>
      <c r="F152" s="39">
        <v>15</v>
      </c>
      <c r="G152" s="17" t="s">
        <v>100</v>
      </c>
      <c r="H152" s="1"/>
      <c r="I152" s="1"/>
      <c r="J152" s="1">
        <v>1</v>
      </c>
      <c r="K152" s="1">
        <v>3</v>
      </c>
      <c r="L152" s="1"/>
      <c r="M152" s="1"/>
      <c r="N152" s="41" t="s">
        <v>1053</v>
      </c>
    </row>
    <row r="153" spans="2:14" ht="12.75">
      <c r="B153" s="27" t="s">
        <v>354</v>
      </c>
      <c r="C153" s="53" t="s">
        <v>436</v>
      </c>
      <c r="D153" s="54"/>
      <c r="E153" s="1" t="s">
        <v>101</v>
      </c>
      <c r="F153" s="39">
        <v>13</v>
      </c>
      <c r="G153" s="15" t="s">
        <v>103</v>
      </c>
      <c r="H153" s="1" t="s">
        <v>803</v>
      </c>
      <c r="I153" s="1" t="s">
        <v>803</v>
      </c>
      <c r="J153" s="1"/>
      <c r="K153" s="1" t="s">
        <v>803</v>
      </c>
      <c r="L153" s="1"/>
      <c r="M153" s="1"/>
      <c r="N153" s="4" t="s">
        <v>768</v>
      </c>
    </row>
    <row r="154" spans="2:14" ht="12.75">
      <c r="B154" s="27" t="s">
        <v>354</v>
      </c>
      <c r="C154" s="53" t="s">
        <v>216</v>
      </c>
      <c r="D154" s="68"/>
      <c r="E154" s="21" t="s">
        <v>108</v>
      </c>
      <c r="F154" s="39">
        <v>3</v>
      </c>
      <c r="G154" s="16" t="s">
        <v>102</v>
      </c>
      <c r="H154" s="1"/>
      <c r="I154" s="1"/>
      <c r="J154" s="1"/>
      <c r="K154" s="1"/>
      <c r="L154" s="1">
        <v>2</v>
      </c>
      <c r="M154" s="1"/>
      <c r="N154" s="4" t="s">
        <v>1005</v>
      </c>
    </row>
    <row r="155" spans="2:14" ht="25.5">
      <c r="B155" s="27" t="s">
        <v>354</v>
      </c>
      <c r="C155" s="53" t="s">
        <v>59</v>
      </c>
      <c r="D155" s="54"/>
      <c r="E155" s="1" t="s">
        <v>101</v>
      </c>
      <c r="F155" s="39">
        <v>13</v>
      </c>
      <c r="G155" s="168" t="s">
        <v>940</v>
      </c>
      <c r="H155" s="1"/>
      <c r="I155" s="1"/>
      <c r="J155" s="1"/>
      <c r="K155" s="1">
        <v>7</v>
      </c>
      <c r="L155" s="1"/>
      <c r="M155" s="1"/>
      <c r="N155" s="4" t="s">
        <v>312</v>
      </c>
    </row>
    <row r="156" spans="2:14" ht="25.5">
      <c r="B156" s="27" t="s">
        <v>354</v>
      </c>
      <c r="C156" s="65" t="s">
        <v>228</v>
      </c>
      <c r="D156" s="66"/>
      <c r="E156" s="20" t="s">
        <v>110</v>
      </c>
      <c r="F156" s="39">
        <v>12</v>
      </c>
      <c r="G156" s="18" t="s">
        <v>99</v>
      </c>
      <c r="H156" s="1"/>
      <c r="I156" s="1"/>
      <c r="J156" s="1"/>
      <c r="K156" s="1">
        <v>1</v>
      </c>
      <c r="L156" s="1"/>
      <c r="M156" s="1"/>
      <c r="N156" s="41" t="s">
        <v>1045</v>
      </c>
    </row>
    <row r="157" spans="2:14" ht="25.5">
      <c r="B157" s="27" t="s">
        <v>354</v>
      </c>
      <c r="C157" s="65" t="s">
        <v>218</v>
      </c>
      <c r="D157" s="66"/>
      <c r="E157" s="20" t="s">
        <v>110</v>
      </c>
      <c r="F157" s="39">
        <v>12</v>
      </c>
      <c r="G157" s="16" t="s">
        <v>102</v>
      </c>
      <c r="H157" s="1"/>
      <c r="I157" s="1"/>
      <c r="J157" s="1"/>
      <c r="K157" s="5" t="s">
        <v>605</v>
      </c>
      <c r="L157" s="1"/>
      <c r="M157" s="1"/>
      <c r="N157" s="100" t="s">
        <v>673</v>
      </c>
    </row>
    <row r="158" spans="2:14" ht="12.75">
      <c r="B158" s="27" t="s">
        <v>354</v>
      </c>
      <c r="C158" s="49" t="s">
        <v>91</v>
      </c>
      <c r="D158" s="50"/>
      <c r="E158" s="5" t="s">
        <v>106</v>
      </c>
      <c r="F158" s="39">
        <v>11</v>
      </c>
      <c r="G158" s="12" t="s">
        <v>818</v>
      </c>
      <c r="H158" s="1"/>
      <c r="I158" s="1"/>
      <c r="J158" s="1"/>
      <c r="K158" s="1">
        <v>1</v>
      </c>
      <c r="L158" s="1"/>
      <c r="M158" s="1"/>
      <c r="N158" s="41" t="s">
        <v>1015</v>
      </c>
    </row>
    <row r="159" spans="2:14" ht="12.75">
      <c r="B159" s="27" t="s">
        <v>354</v>
      </c>
      <c r="C159" s="53" t="s">
        <v>60</v>
      </c>
      <c r="D159" s="54"/>
      <c r="E159" s="1" t="s">
        <v>101</v>
      </c>
      <c r="F159" s="39">
        <v>13</v>
      </c>
      <c r="G159" s="168" t="s">
        <v>940</v>
      </c>
      <c r="H159" s="1">
        <v>5</v>
      </c>
      <c r="I159" s="1"/>
      <c r="J159" s="1">
        <v>1</v>
      </c>
      <c r="K159" s="1"/>
      <c r="L159" s="1"/>
      <c r="M159" s="1"/>
      <c r="N159" s="41" t="s">
        <v>302</v>
      </c>
    </row>
    <row r="160" spans="2:14" ht="25.5">
      <c r="B160" s="27" t="s">
        <v>354</v>
      </c>
      <c r="C160" s="53" t="s">
        <v>469</v>
      </c>
      <c r="D160" s="54"/>
      <c r="E160" s="1" t="s">
        <v>101</v>
      </c>
      <c r="F160" s="39">
        <v>14</v>
      </c>
      <c r="G160" s="19" t="s">
        <v>98</v>
      </c>
      <c r="H160" s="6">
        <v>1</v>
      </c>
      <c r="I160" s="6">
        <v>1</v>
      </c>
      <c r="J160" s="1"/>
      <c r="K160" s="1"/>
      <c r="L160" s="1"/>
      <c r="M160" s="1" t="s">
        <v>389</v>
      </c>
      <c r="N160" s="41" t="s">
        <v>650</v>
      </c>
    </row>
    <row r="161" spans="2:14" ht="12.75">
      <c r="B161" s="27" t="s">
        <v>354</v>
      </c>
      <c r="C161" s="53" t="s">
        <v>231</v>
      </c>
      <c r="D161" s="54"/>
      <c r="E161" s="1" t="s">
        <v>101</v>
      </c>
      <c r="F161" s="39">
        <v>15</v>
      </c>
      <c r="G161" s="18" t="s">
        <v>99</v>
      </c>
      <c r="H161" s="1" t="s">
        <v>803</v>
      </c>
      <c r="I161" s="1" t="s">
        <v>803</v>
      </c>
      <c r="J161" s="1" t="s">
        <v>803</v>
      </c>
      <c r="K161" s="1" t="s">
        <v>803</v>
      </c>
      <c r="L161" s="1"/>
      <c r="M161" s="1" t="s">
        <v>389</v>
      </c>
      <c r="N161" s="4" t="s">
        <v>651</v>
      </c>
    </row>
    <row r="162" spans="2:14" ht="12.75">
      <c r="B162" s="27" t="s">
        <v>354</v>
      </c>
      <c r="C162" s="73" t="s">
        <v>838</v>
      </c>
      <c r="D162" s="74"/>
      <c r="E162" s="20" t="s">
        <v>110</v>
      </c>
      <c r="F162" s="39">
        <v>12</v>
      </c>
      <c r="G162" s="30" t="s">
        <v>83</v>
      </c>
      <c r="H162" s="31">
        <v>1</v>
      </c>
      <c r="I162" s="31">
        <v>1</v>
      </c>
      <c r="J162" s="31"/>
      <c r="K162" s="31"/>
      <c r="L162" s="31"/>
      <c r="M162" s="39"/>
      <c r="N162" s="135" t="s">
        <v>652</v>
      </c>
    </row>
    <row r="163" spans="2:14" ht="12.75">
      <c r="B163" s="27" t="s">
        <v>354</v>
      </c>
      <c r="C163" s="49" t="s">
        <v>92</v>
      </c>
      <c r="D163" s="50"/>
      <c r="E163" s="5" t="s">
        <v>106</v>
      </c>
      <c r="F163" s="39">
        <v>7</v>
      </c>
      <c r="G163" s="13" t="s">
        <v>818</v>
      </c>
      <c r="H163" s="1"/>
      <c r="I163" s="1"/>
      <c r="J163" s="1"/>
      <c r="K163" s="1">
        <v>1</v>
      </c>
      <c r="L163" s="1"/>
      <c r="M163" s="1"/>
      <c r="N163" s="41" t="s">
        <v>674</v>
      </c>
    </row>
    <row r="164" spans="2:14" ht="25.5">
      <c r="B164" s="27" t="s">
        <v>354</v>
      </c>
      <c r="C164" s="85" t="s">
        <v>839</v>
      </c>
      <c r="D164" s="86"/>
      <c r="E164" s="20" t="s">
        <v>110</v>
      </c>
      <c r="F164" s="39">
        <v>10</v>
      </c>
      <c r="G164" s="11" t="s">
        <v>83</v>
      </c>
      <c r="H164" s="31"/>
      <c r="I164" s="31"/>
      <c r="J164" s="31"/>
      <c r="K164" s="31"/>
      <c r="L164" s="31"/>
      <c r="M164" s="39"/>
      <c r="N164" s="140" t="s">
        <v>675</v>
      </c>
    </row>
    <row r="165" spans="2:14" ht="25.5">
      <c r="B165" s="27" t="s">
        <v>354</v>
      </c>
      <c r="C165" s="65" t="s">
        <v>226</v>
      </c>
      <c r="D165" s="66"/>
      <c r="E165" s="20" t="s">
        <v>110</v>
      </c>
      <c r="F165" s="39">
        <v>17</v>
      </c>
      <c r="G165" s="17" t="s">
        <v>100</v>
      </c>
      <c r="H165" s="1">
        <v>2</v>
      </c>
      <c r="I165" s="1"/>
      <c r="J165" s="1"/>
      <c r="K165" s="1"/>
      <c r="L165" s="1"/>
      <c r="M165" s="23" t="s">
        <v>100</v>
      </c>
      <c r="N165" s="41" t="s">
        <v>678</v>
      </c>
    </row>
    <row r="166" spans="2:14" ht="12.75">
      <c r="B166" s="27" t="s">
        <v>354</v>
      </c>
      <c r="C166" s="53" t="s">
        <v>419</v>
      </c>
      <c r="D166" s="54"/>
      <c r="E166" s="1" t="s">
        <v>101</v>
      </c>
      <c r="F166" s="39">
        <v>14</v>
      </c>
      <c r="G166" s="28" t="s">
        <v>509</v>
      </c>
      <c r="H166" s="6">
        <v>1</v>
      </c>
      <c r="I166" s="6">
        <v>1</v>
      </c>
      <c r="J166" s="1"/>
      <c r="K166" s="5" t="s">
        <v>605</v>
      </c>
      <c r="L166" s="1"/>
      <c r="M166" s="1"/>
      <c r="N166" s="133" t="s">
        <v>665</v>
      </c>
    </row>
    <row r="167" spans="2:14" ht="12.75">
      <c r="B167" s="27" t="s">
        <v>354</v>
      </c>
      <c r="C167" s="53" t="s">
        <v>472</v>
      </c>
      <c r="D167" s="54"/>
      <c r="E167" s="1" t="s">
        <v>101</v>
      </c>
      <c r="F167" s="39">
        <v>15</v>
      </c>
      <c r="G167" s="19" t="s">
        <v>98</v>
      </c>
      <c r="H167" s="6"/>
      <c r="I167" s="6"/>
      <c r="J167" s="1"/>
      <c r="K167" s="1"/>
      <c r="L167" s="1"/>
      <c r="M167" s="1"/>
      <c r="N167" s="4" t="s">
        <v>460</v>
      </c>
    </row>
    <row r="168" spans="2:14" ht="12.75">
      <c r="B168" s="27" t="s">
        <v>354</v>
      </c>
      <c r="C168" s="49" t="s">
        <v>270</v>
      </c>
      <c r="D168" s="50"/>
      <c r="E168" s="5" t="s">
        <v>106</v>
      </c>
      <c r="F168" s="39">
        <v>5</v>
      </c>
      <c r="G168" s="18" t="s">
        <v>99</v>
      </c>
      <c r="H168" s="1"/>
      <c r="I168" s="1"/>
      <c r="J168" s="1"/>
      <c r="K168" s="1">
        <v>3</v>
      </c>
      <c r="L168" s="1"/>
      <c r="M168" s="1"/>
      <c r="N168" s="41" t="s">
        <v>1054</v>
      </c>
    </row>
    <row r="169" spans="2:14" ht="12.75">
      <c r="B169" s="27" t="s">
        <v>354</v>
      </c>
      <c r="C169" s="53" t="s">
        <v>271</v>
      </c>
      <c r="D169" s="54"/>
      <c r="E169" s="1" t="s">
        <v>101</v>
      </c>
      <c r="F169" s="39">
        <v>11</v>
      </c>
      <c r="G169" s="18" t="s">
        <v>99</v>
      </c>
      <c r="H169" s="1">
        <v>1</v>
      </c>
      <c r="I169" s="1">
        <v>1</v>
      </c>
      <c r="J169" s="1"/>
      <c r="K169" s="1"/>
      <c r="L169" s="1"/>
      <c r="M169" s="1"/>
      <c r="N169" s="41" t="s">
        <v>1055</v>
      </c>
    </row>
    <row r="170" spans="2:14" ht="12.75">
      <c r="B170" s="27" t="s">
        <v>354</v>
      </c>
      <c r="C170" s="49" t="s">
        <v>93</v>
      </c>
      <c r="D170" s="50"/>
      <c r="E170" s="5" t="s">
        <v>106</v>
      </c>
      <c r="F170" s="39">
        <v>9</v>
      </c>
      <c r="G170" s="12" t="s">
        <v>818</v>
      </c>
      <c r="H170" s="1"/>
      <c r="I170" s="1"/>
      <c r="J170" s="1">
        <v>1</v>
      </c>
      <c r="K170" s="1">
        <v>3</v>
      </c>
      <c r="L170" s="1"/>
      <c r="M170" s="1"/>
      <c r="N170" s="41" t="s">
        <v>991</v>
      </c>
    </row>
    <row r="171" spans="2:14" ht="25.5">
      <c r="B171" s="27" t="s">
        <v>354</v>
      </c>
      <c r="C171" s="53" t="s">
        <v>475</v>
      </c>
      <c r="D171" s="54"/>
      <c r="E171" s="1" t="s">
        <v>101</v>
      </c>
      <c r="F171" s="39">
        <v>14</v>
      </c>
      <c r="G171" s="19" t="s">
        <v>98</v>
      </c>
      <c r="H171" s="6"/>
      <c r="I171" s="6"/>
      <c r="J171" s="1"/>
      <c r="K171" s="1"/>
      <c r="L171" s="1"/>
      <c r="M171" s="1" t="s">
        <v>389</v>
      </c>
      <c r="N171" s="4" t="s">
        <v>681</v>
      </c>
    </row>
    <row r="172" spans="2:14" ht="12.75">
      <c r="B172" s="27" t="s">
        <v>354</v>
      </c>
      <c r="C172" s="49" t="s">
        <v>476</v>
      </c>
      <c r="D172" s="50"/>
      <c r="E172" s="5" t="s">
        <v>106</v>
      </c>
      <c r="F172" s="39">
        <v>6</v>
      </c>
      <c r="G172" s="19" t="s">
        <v>98</v>
      </c>
      <c r="H172" s="6"/>
      <c r="I172" s="6"/>
      <c r="J172" s="1">
        <v>1</v>
      </c>
      <c r="K172" s="1">
        <v>1</v>
      </c>
      <c r="L172" s="1"/>
      <c r="M172" s="1" t="s">
        <v>785</v>
      </c>
      <c r="N172" s="41" t="s">
        <v>682</v>
      </c>
    </row>
    <row r="173" spans="2:14" ht="12.75">
      <c r="B173" s="27" t="s">
        <v>354</v>
      </c>
      <c r="C173" s="71" t="s">
        <v>851</v>
      </c>
      <c r="D173" s="72"/>
      <c r="E173" s="1" t="s">
        <v>101</v>
      </c>
      <c r="F173" s="39">
        <v>3</v>
      </c>
      <c r="G173" s="12" t="s">
        <v>818</v>
      </c>
      <c r="H173" s="1" t="s">
        <v>788</v>
      </c>
      <c r="I173" s="1"/>
      <c r="J173" s="1"/>
      <c r="K173" s="1"/>
      <c r="L173" s="1"/>
      <c r="M173" s="1"/>
      <c r="N173" s="4" t="s">
        <v>804</v>
      </c>
    </row>
    <row r="174" spans="2:14" ht="25.5">
      <c r="B174" s="27" t="s">
        <v>354</v>
      </c>
      <c r="C174" s="130" t="s">
        <v>1082</v>
      </c>
      <c r="D174" s="68"/>
      <c r="E174" s="48" t="s">
        <v>294</v>
      </c>
      <c r="F174" s="39">
        <v>11</v>
      </c>
      <c r="G174" s="129" t="s">
        <v>940</v>
      </c>
      <c r="H174" s="1"/>
      <c r="I174" s="1"/>
      <c r="J174" s="1"/>
      <c r="K174" s="1"/>
      <c r="L174" s="1">
        <v>4</v>
      </c>
      <c r="M174" s="1"/>
      <c r="N174" s="4" t="s">
        <v>310</v>
      </c>
    </row>
    <row r="175" spans="2:14" ht="12.75">
      <c r="B175" s="27" t="s">
        <v>354</v>
      </c>
      <c r="C175" s="67" t="s">
        <v>238</v>
      </c>
      <c r="D175" s="68"/>
      <c r="E175" s="21" t="s">
        <v>107</v>
      </c>
      <c r="F175" s="39">
        <v>2</v>
      </c>
      <c r="G175" s="14" t="s">
        <v>103</v>
      </c>
      <c r="H175" s="1"/>
      <c r="I175" s="1"/>
      <c r="J175" s="1"/>
      <c r="K175" s="1"/>
      <c r="L175" s="1" t="s">
        <v>803</v>
      </c>
      <c r="M175" s="1"/>
      <c r="N175" s="4" t="s">
        <v>653</v>
      </c>
    </row>
    <row r="176" spans="2:14" ht="12.75">
      <c r="B176" s="27" t="s">
        <v>354</v>
      </c>
      <c r="C176" s="53" t="s">
        <v>272</v>
      </c>
      <c r="D176" s="54"/>
      <c r="E176" s="1" t="s">
        <v>101</v>
      </c>
      <c r="F176" s="39">
        <v>9</v>
      </c>
      <c r="G176" s="25" t="s">
        <v>99</v>
      </c>
      <c r="H176" s="1">
        <v>5</v>
      </c>
      <c r="I176" s="1"/>
      <c r="J176" s="1"/>
      <c r="K176" s="1"/>
      <c r="L176" s="1"/>
      <c r="M176" s="1"/>
      <c r="N176" s="41" t="s">
        <v>1042</v>
      </c>
    </row>
    <row r="177" spans="2:14" ht="12.75">
      <c r="B177" s="27" t="s">
        <v>354</v>
      </c>
      <c r="C177" s="65" t="s">
        <v>259</v>
      </c>
      <c r="D177" s="66"/>
      <c r="E177" s="20" t="s">
        <v>110</v>
      </c>
      <c r="F177" s="39">
        <v>6</v>
      </c>
      <c r="G177" s="43" t="s">
        <v>102</v>
      </c>
      <c r="H177" s="1">
        <v>2</v>
      </c>
      <c r="I177" s="1"/>
      <c r="J177" s="1"/>
      <c r="K177" s="1"/>
      <c r="L177" s="1"/>
      <c r="M177" s="1"/>
      <c r="N177" s="41" t="s">
        <v>1043</v>
      </c>
    </row>
    <row r="178" spans="2:14" ht="12.75">
      <c r="B178" s="27" t="s">
        <v>354</v>
      </c>
      <c r="C178" s="53" t="s">
        <v>273</v>
      </c>
      <c r="D178" s="54"/>
      <c r="E178" s="1" t="s">
        <v>101</v>
      </c>
      <c r="F178" s="39">
        <v>7</v>
      </c>
      <c r="G178" s="25" t="s">
        <v>99</v>
      </c>
      <c r="H178" s="1"/>
      <c r="I178" s="1"/>
      <c r="J178" s="1"/>
      <c r="K178" s="1">
        <v>2</v>
      </c>
      <c r="L178" s="1"/>
      <c r="M178" s="1"/>
      <c r="N178" s="41" t="s">
        <v>1056</v>
      </c>
    </row>
    <row r="179" spans="2:14" ht="12.75">
      <c r="B179" s="27" t="s">
        <v>354</v>
      </c>
      <c r="C179" s="53" t="s">
        <v>266</v>
      </c>
      <c r="D179" s="54"/>
      <c r="E179" s="1" t="s">
        <v>101</v>
      </c>
      <c r="F179" s="39">
        <v>2</v>
      </c>
      <c r="G179" s="26" t="s">
        <v>100</v>
      </c>
      <c r="H179" s="1"/>
      <c r="I179" s="1"/>
      <c r="J179" s="1"/>
      <c r="K179" s="1" t="s">
        <v>803</v>
      </c>
      <c r="L179" s="1"/>
      <c r="M179" s="1"/>
      <c r="N179" s="4" t="s">
        <v>773</v>
      </c>
    </row>
    <row r="180" spans="2:14" ht="25.5">
      <c r="B180" s="27" t="s">
        <v>354</v>
      </c>
      <c r="C180" s="65" t="s">
        <v>65</v>
      </c>
      <c r="D180" s="62"/>
      <c r="E180" s="147" t="s">
        <v>295</v>
      </c>
      <c r="F180" s="39">
        <v>11</v>
      </c>
      <c r="G180" s="168" t="s">
        <v>940</v>
      </c>
      <c r="H180" s="1">
        <v>3</v>
      </c>
      <c r="I180" s="1"/>
      <c r="J180" s="1"/>
      <c r="K180" s="1"/>
      <c r="L180" s="1"/>
      <c r="M180" s="1"/>
      <c r="N180" s="4" t="s">
        <v>298</v>
      </c>
    </row>
    <row r="181" spans="2:14" ht="12.75">
      <c r="B181" s="27" t="s">
        <v>354</v>
      </c>
      <c r="C181" s="53" t="s">
        <v>274</v>
      </c>
      <c r="D181" s="54"/>
      <c r="E181" s="1" t="s">
        <v>101</v>
      </c>
      <c r="F181" s="39">
        <v>17</v>
      </c>
      <c r="G181" s="25" t="s">
        <v>99</v>
      </c>
      <c r="H181" s="1">
        <v>1</v>
      </c>
      <c r="I181" s="1">
        <v>1</v>
      </c>
      <c r="J181" s="1"/>
      <c r="K181" s="1"/>
      <c r="L181" s="1"/>
      <c r="M181" s="1"/>
      <c r="N181" s="41" t="s">
        <v>1057</v>
      </c>
    </row>
    <row r="182" spans="2:14" ht="25.5">
      <c r="B182" s="27" t="s">
        <v>354</v>
      </c>
      <c r="C182" s="49" t="s">
        <v>267</v>
      </c>
      <c r="D182" s="50"/>
      <c r="E182" s="5" t="s">
        <v>106</v>
      </c>
      <c r="F182" s="39">
        <v>4</v>
      </c>
      <c r="G182" s="17" t="s">
        <v>100</v>
      </c>
      <c r="H182" s="1"/>
      <c r="I182" s="1"/>
      <c r="J182" s="1"/>
      <c r="K182" s="1"/>
      <c r="L182" s="1"/>
      <c r="M182" s="1"/>
      <c r="N182" s="41" t="s">
        <v>684</v>
      </c>
    </row>
    <row r="183" spans="2:14" ht="25.5">
      <c r="B183" s="27" t="s">
        <v>354</v>
      </c>
      <c r="C183" s="53" t="s">
        <v>268</v>
      </c>
      <c r="D183" s="54"/>
      <c r="E183" s="1" t="s">
        <v>101</v>
      </c>
      <c r="F183" s="39">
        <v>12</v>
      </c>
      <c r="G183" s="26" t="s">
        <v>100</v>
      </c>
      <c r="H183" s="1">
        <v>1</v>
      </c>
      <c r="I183" s="1">
        <v>1</v>
      </c>
      <c r="J183" s="1"/>
      <c r="K183" s="1"/>
      <c r="L183" s="1"/>
      <c r="M183" s="1"/>
      <c r="N183" s="41" t="s">
        <v>1058</v>
      </c>
    </row>
    <row r="184" spans="2:14" ht="12.75">
      <c r="B184" s="27" t="s">
        <v>354</v>
      </c>
      <c r="C184" s="49" t="s">
        <v>275</v>
      </c>
      <c r="D184" s="50"/>
      <c r="E184" s="5" t="s">
        <v>106</v>
      </c>
      <c r="F184" s="39">
        <v>10</v>
      </c>
      <c r="G184" s="18" t="s">
        <v>99</v>
      </c>
      <c r="H184" s="1"/>
      <c r="I184" s="1"/>
      <c r="J184" s="1"/>
      <c r="K184" s="1">
        <v>1</v>
      </c>
      <c r="L184" s="1"/>
      <c r="M184" s="23" t="s">
        <v>100</v>
      </c>
      <c r="N184" s="41" t="s">
        <v>1051</v>
      </c>
    </row>
    <row r="185" spans="2:14" ht="25.5">
      <c r="B185" s="27" t="s">
        <v>354</v>
      </c>
      <c r="C185" s="65" t="s">
        <v>269</v>
      </c>
      <c r="D185" s="66"/>
      <c r="E185" s="20" t="s">
        <v>110</v>
      </c>
      <c r="F185" s="39">
        <v>10</v>
      </c>
      <c r="G185" s="17" t="s">
        <v>100</v>
      </c>
      <c r="H185" s="1"/>
      <c r="I185" s="1"/>
      <c r="J185" s="1"/>
      <c r="K185" s="1">
        <v>2</v>
      </c>
      <c r="L185" s="1"/>
      <c r="M185" s="23" t="s">
        <v>100</v>
      </c>
      <c r="N185" s="41" t="s">
        <v>685</v>
      </c>
    </row>
    <row r="186" spans="2:14" ht="25.5">
      <c r="B186" s="27" t="s">
        <v>354</v>
      </c>
      <c r="C186" s="53" t="s">
        <v>421</v>
      </c>
      <c r="D186" s="54"/>
      <c r="E186" s="1" t="s">
        <v>101</v>
      </c>
      <c r="F186" s="39">
        <v>5</v>
      </c>
      <c r="G186" s="28" t="s">
        <v>509</v>
      </c>
      <c r="H186" s="6">
        <v>3</v>
      </c>
      <c r="I186" s="6"/>
      <c r="J186" s="1"/>
      <c r="K186" s="1"/>
      <c r="L186" s="1"/>
      <c r="M186" s="1"/>
      <c r="N186" s="4" t="s">
        <v>409</v>
      </c>
    </row>
    <row r="187" spans="2:14" ht="12.75">
      <c r="B187" s="27" t="s">
        <v>354</v>
      </c>
      <c r="C187" s="65" t="s">
        <v>278</v>
      </c>
      <c r="D187" s="66"/>
      <c r="E187" s="20" t="s">
        <v>110</v>
      </c>
      <c r="F187" s="39">
        <v>9</v>
      </c>
      <c r="G187" s="18" t="s">
        <v>99</v>
      </c>
      <c r="H187" s="1">
        <v>3</v>
      </c>
      <c r="I187" s="1"/>
      <c r="J187" s="1">
        <v>1</v>
      </c>
      <c r="K187" s="1"/>
      <c r="L187" s="1"/>
      <c r="M187" s="1"/>
      <c r="N187" s="41" t="s">
        <v>1046</v>
      </c>
    </row>
    <row r="188" spans="2:14" ht="12.75">
      <c r="B188" s="27" t="s">
        <v>354</v>
      </c>
      <c r="C188" s="53" t="s">
        <v>422</v>
      </c>
      <c r="D188" s="54"/>
      <c r="E188" s="1" t="s">
        <v>101</v>
      </c>
      <c r="F188" s="39">
        <v>9</v>
      </c>
      <c r="G188" s="28" t="s">
        <v>509</v>
      </c>
      <c r="H188" s="6"/>
      <c r="I188" s="6"/>
      <c r="J188" s="1">
        <v>1</v>
      </c>
      <c r="K188" s="5" t="s">
        <v>605</v>
      </c>
      <c r="L188" s="1"/>
      <c r="M188" s="1"/>
      <c r="N188" s="133" t="s">
        <v>992</v>
      </c>
    </row>
    <row r="189" spans="2:14" ht="25.5">
      <c r="B189" s="27" t="s">
        <v>354</v>
      </c>
      <c r="C189" s="65" t="s">
        <v>251</v>
      </c>
      <c r="D189" s="66"/>
      <c r="E189" s="20" t="s">
        <v>110</v>
      </c>
      <c r="F189" s="39">
        <v>16</v>
      </c>
      <c r="G189" s="15" t="s">
        <v>103</v>
      </c>
      <c r="H189" s="1"/>
      <c r="I189" s="1">
        <v>1</v>
      </c>
      <c r="J189" s="1"/>
      <c r="K189" s="1"/>
      <c r="L189" s="1"/>
      <c r="M189" s="1"/>
      <c r="N189" s="41" t="s">
        <v>687</v>
      </c>
    </row>
    <row r="190" spans="2:14" ht="12.75">
      <c r="B190" s="27" t="s">
        <v>354</v>
      </c>
      <c r="C190" s="53" t="s">
        <v>85</v>
      </c>
      <c r="D190" s="54"/>
      <c r="E190" s="1" t="s">
        <v>101</v>
      </c>
      <c r="F190" s="39">
        <v>8</v>
      </c>
      <c r="G190" s="12" t="s">
        <v>818</v>
      </c>
      <c r="H190" s="1"/>
      <c r="I190" s="1"/>
      <c r="J190" s="1"/>
      <c r="K190" s="1"/>
      <c r="L190" s="1"/>
      <c r="M190" s="1"/>
      <c r="N190" s="4" t="s">
        <v>688</v>
      </c>
    </row>
    <row r="191" spans="2:14" ht="25.5">
      <c r="B191" s="27" t="s">
        <v>354</v>
      </c>
      <c r="C191" s="61" t="s">
        <v>261</v>
      </c>
      <c r="D191" s="62"/>
      <c r="E191" s="8" t="s">
        <v>112</v>
      </c>
      <c r="F191" s="39">
        <v>7</v>
      </c>
      <c r="G191" s="16" t="s">
        <v>102</v>
      </c>
      <c r="H191" s="1"/>
      <c r="I191" s="1"/>
      <c r="J191" s="1"/>
      <c r="K191" s="1"/>
      <c r="L191" s="1"/>
      <c r="M191" s="1"/>
      <c r="N191" s="4" t="s">
        <v>935</v>
      </c>
    </row>
    <row r="192" spans="2:14" ht="25.5">
      <c r="B192" s="27" t="s">
        <v>354</v>
      </c>
      <c r="C192" s="65" t="s">
        <v>491</v>
      </c>
      <c r="D192" s="66"/>
      <c r="E192" s="20" t="s">
        <v>110</v>
      </c>
      <c r="F192" s="39">
        <v>7</v>
      </c>
      <c r="G192" s="19" t="s">
        <v>98</v>
      </c>
      <c r="H192" s="6"/>
      <c r="I192" s="6"/>
      <c r="J192" s="1"/>
      <c r="K192" s="1"/>
      <c r="L192" s="1"/>
      <c r="M192" s="1"/>
      <c r="N192" s="44" t="s">
        <v>689</v>
      </c>
    </row>
    <row r="193" spans="2:14" ht="25.5">
      <c r="B193" s="27" t="s">
        <v>354</v>
      </c>
      <c r="C193" s="81" t="s">
        <v>848</v>
      </c>
      <c r="D193" s="82"/>
      <c r="E193" s="20" t="s">
        <v>110</v>
      </c>
      <c r="F193" s="39">
        <v>5</v>
      </c>
      <c r="G193" s="12" t="s">
        <v>818</v>
      </c>
      <c r="H193" s="1">
        <v>3</v>
      </c>
      <c r="I193" s="1"/>
      <c r="J193" s="1"/>
      <c r="K193" s="1"/>
      <c r="L193" s="1"/>
      <c r="M193" s="1"/>
      <c r="N193" s="41" t="s">
        <v>654</v>
      </c>
    </row>
    <row r="194" spans="2:14" ht="25.5">
      <c r="B194" s="27" t="s">
        <v>354</v>
      </c>
      <c r="C194" s="53" t="s">
        <v>492</v>
      </c>
      <c r="D194" s="54"/>
      <c r="E194" s="1" t="s">
        <v>101</v>
      </c>
      <c r="F194" s="39">
        <v>13</v>
      </c>
      <c r="G194" s="19" t="s">
        <v>98</v>
      </c>
      <c r="H194" s="6"/>
      <c r="I194" s="6">
        <v>1</v>
      </c>
      <c r="J194" s="1"/>
      <c r="K194" s="1"/>
      <c r="L194" s="1"/>
      <c r="M194" s="1"/>
      <c r="N194" s="41" t="s">
        <v>1059</v>
      </c>
    </row>
    <row r="195" spans="2:14" ht="12.75">
      <c r="B195" s="27" t="s">
        <v>354</v>
      </c>
      <c r="C195" s="49" t="s">
        <v>67</v>
      </c>
      <c r="D195" s="66"/>
      <c r="E195" s="5" t="s">
        <v>296</v>
      </c>
      <c r="F195" s="39">
        <v>12</v>
      </c>
      <c r="G195" s="129" t="s">
        <v>940</v>
      </c>
      <c r="H195" s="1"/>
      <c r="I195" s="1"/>
      <c r="J195" s="1"/>
      <c r="K195" s="1">
        <v>2</v>
      </c>
      <c r="L195" s="1"/>
      <c r="M195" s="1"/>
      <c r="N195" s="41" t="s">
        <v>300</v>
      </c>
    </row>
    <row r="196" spans="2:14" ht="25.5">
      <c r="B196" s="27" t="s">
        <v>354</v>
      </c>
      <c r="C196" s="65" t="s">
        <v>493</v>
      </c>
      <c r="D196" s="66"/>
      <c r="E196" s="20" t="s">
        <v>110</v>
      </c>
      <c r="F196" s="39">
        <v>11</v>
      </c>
      <c r="G196" s="19" t="s">
        <v>98</v>
      </c>
      <c r="H196" s="6"/>
      <c r="I196" s="6"/>
      <c r="J196" s="1"/>
      <c r="K196" s="1">
        <v>2</v>
      </c>
      <c r="L196" s="1"/>
      <c r="M196" s="1" t="s">
        <v>391</v>
      </c>
      <c r="N196" s="41" t="s">
        <v>690</v>
      </c>
    </row>
    <row r="197" spans="2:14" ht="25.5">
      <c r="B197" s="27" t="s">
        <v>354</v>
      </c>
      <c r="C197" s="65" t="s">
        <v>252</v>
      </c>
      <c r="D197" s="66"/>
      <c r="E197" s="20" t="s">
        <v>110</v>
      </c>
      <c r="F197" s="39">
        <v>9</v>
      </c>
      <c r="G197" s="15" t="s">
        <v>103</v>
      </c>
      <c r="H197" s="1"/>
      <c r="I197" s="1"/>
      <c r="J197" s="1"/>
      <c r="K197" s="1"/>
      <c r="L197" s="1"/>
      <c r="M197" s="1" t="s">
        <v>83</v>
      </c>
      <c r="N197" s="4" t="s">
        <v>1047</v>
      </c>
    </row>
    <row r="198" spans="2:14" ht="12.75">
      <c r="B198" s="27" t="s">
        <v>354</v>
      </c>
      <c r="C198" s="65" t="s">
        <v>423</v>
      </c>
      <c r="D198" s="66"/>
      <c r="E198" s="20" t="s">
        <v>110</v>
      </c>
      <c r="F198" s="39">
        <v>5</v>
      </c>
      <c r="G198" s="28" t="s">
        <v>509</v>
      </c>
      <c r="H198" s="6"/>
      <c r="I198" s="6"/>
      <c r="J198" s="1"/>
      <c r="K198" s="1"/>
      <c r="L198" s="1"/>
      <c r="M198" s="23" t="s">
        <v>100</v>
      </c>
      <c r="N198" s="4" t="s">
        <v>410</v>
      </c>
    </row>
    <row r="199" spans="2:14" ht="12.75">
      <c r="B199" s="27" t="s">
        <v>354</v>
      </c>
      <c r="C199" s="53" t="s">
        <v>279</v>
      </c>
      <c r="D199" s="54"/>
      <c r="E199" s="1" t="s">
        <v>101</v>
      </c>
      <c r="F199" s="39">
        <v>10</v>
      </c>
      <c r="G199" s="18" t="s">
        <v>99</v>
      </c>
      <c r="H199" s="1" t="s">
        <v>803</v>
      </c>
      <c r="I199" s="1" t="s">
        <v>803</v>
      </c>
      <c r="J199" s="1"/>
      <c r="K199" s="1"/>
      <c r="L199" s="1"/>
      <c r="M199" s="1"/>
      <c r="N199" s="4" t="s">
        <v>78</v>
      </c>
    </row>
    <row r="200" spans="2:14" ht="12.75">
      <c r="B200" s="27" t="s">
        <v>354</v>
      </c>
      <c r="C200" s="53" t="s">
        <v>69</v>
      </c>
      <c r="D200" s="54"/>
      <c r="E200" s="1" t="s">
        <v>101</v>
      </c>
      <c r="F200" s="39">
        <v>12</v>
      </c>
      <c r="G200" s="129" t="s">
        <v>940</v>
      </c>
      <c r="H200" s="1" t="s">
        <v>803</v>
      </c>
      <c r="I200" s="1">
        <v>1</v>
      </c>
      <c r="J200" s="1"/>
      <c r="K200" s="1"/>
      <c r="L200" s="1"/>
      <c r="M200" s="1"/>
      <c r="N200" s="41" t="s">
        <v>313</v>
      </c>
    </row>
    <row r="201" spans="2:14" ht="12.75">
      <c r="B201" s="27" t="s">
        <v>354</v>
      </c>
      <c r="C201" s="65" t="s">
        <v>70</v>
      </c>
      <c r="D201" s="62"/>
      <c r="E201" s="147" t="s">
        <v>295</v>
      </c>
      <c r="F201" s="39">
        <v>11</v>
      </c>
      <c r="G201" s="129" t="s">
        <v>940</v>
      </c>
      <c r="H201" s="1"/>
      <c r="I201" s="1"/>
      <c r="J201" s="1"/>
      <c r="K201" s="1">
        <v>3</v>
      </c>
      <c r="L201" s="1"/>
      <c r="M201" s="1"/>
      <c r="N201" s="4" t="s">
        <v>314</v>
      </c>
    </row>
    <row r="202" spans="2:14" ht="12.75">
      <c r="B202" s="27" t="s">
        <v>354</v>
      </c>
      <c r="C202" s="61" t="s">
        <v>262</v>
      </c>
      <c r="D202" s="62"/>
      <c r="E202" s="8" t="s">
        <v>112</v>
      </c>
      <c r="F202" s="39">
        <v>15</v>
      </c>
      <c r="G202" s="16" t="s">
        <v>102</v>
      </c>
      <c r="H202" s="1" t="s">
        <v>803</v>
      </c>
      <c r="I202" s="1" t="s">
        <v>803</v>
      </c>
      <c r="J202" s="1" t="s">
        <v>803</v>
      </c>
      <c r="K202" s="1"/>
      <c r="L202" s="1"/>
      <c r="M202" s="1"/>
      <c r="N202" s="4" t="s">
        <v>1060</v>
      </c>
    </row>
    <row r="203" spans="2:14" ht="12.75">
      <c r="B203" s="27" t="s">
        <v>354</v>
      </c>
      <c r="C203" s="65" t="s">
        <v>253</v>
      </c>
      <c r="D203" s="66"/>
      <c r="E203" s="20" t="s">
        <v>110</v>
      </c>
      <c r="F203" s="39">
        <v>9</v>
      </c>
      <c r="G203" s="15" t="s">
        <v>103</v>
      </c>
      <c r="H203" s="1">
        <v>3</v>
      </c>
      <c r="I203" s="1"/>
      <c r="J203" s="1"/>
      <c r="K203" s="1"/>
      <c r="L203" s="1"/>
      <c r="M203" s="23" t="s">
        <v>100</v>
      </c>
      <c r="N203" s="41" t="s">
        <v>655</v>
      </c>
    </row>
    <row r="204" spans="2:14" ht="12.75">
      <c r="B204" s="27" t="s">
        <v>354</v>
      </c>
      <c r="C204" s="49" t="s">
        <v>71</v>
      </c>
      <c r="D204" s="50"/>
      <c r="E204" s="5" t="s">
        <v>106</v>
      </c>
      <c r="F204" s="39">
        <v>2</v>
      </c>
      <c r="G204" s="129" t="s">
        <v>940</v>
      </c>
      <c r="H204" s="1"/>
      <c r="I204" s="1"/>
      <c r="J204" s="1"/>
      <c r="K204" s="1">
        <v>2</v>
      </c>
      <c r="L204" s="1"/>
      <c r="M204" s="1"/>
      <c r="N204" s="41" t="s">
        <v>315</v>
      </c>
    </row>
    <row r="205" spans="2:14" ht="25.5">
      <c r="B205" s="27" t="s">
        <v>354</v>
      </c>
      <c r="C205" s="53" t="s">
        <v>263</v>
      </c>
      <c r="D205" s="54"/>
      <c r="E205" s="1" t="s">
        <v>101</v>
      </c>
      <c r="F205" s="39">
        <v>11</v>
      </c>
      <c r="G205" s="16" t="s">
        <v>102</v>
      </c>
      <c r="H205" s="1">
        <v>1</v>
      </c>
      <c r="I205" s="1">
        <v>1</v>
      </c>
      <c r="J205" s="1"/>
      <c r="K205" s="1">
        <v>1</v>
      </c>
      <c r="L205" s="1"/>
      <c r="M205" s="1"/>
      <c r="N205" s="41" t="s">
        <v>1061</v>
      </c>
    </row>
    <row r="206" spans="2:14" ht="12.75">
      <c r="B206" s="27" t="s">
        <v>354</v>
      </c>
      <c r="C206" s="49" t="s">
        <v>95</v>
      </c>
      <c r="D206" s="50"/>
      <c r="E206" s="5" t="s">
        <v>106</v>
      </c>
      <c r="F206" s="39">
        <v>5</v>
      </c>
      <c r="G206" s="12" t="s">
        <v>818</v>
      </c>
      <c r="H206" s="1"/>
      <c r="I206" s="1"/>
      <c r="J206" s="1"/>
      <c r="K206" s="1">
        <v>1</v>
      </c>
      <c r="L206" s="1"/>
      <c r="M206" s="1"/>
      <c r="N206" s="41" t="s">
        <v>692</v>
      </c>
    </row>
    <row r="207" spans="2:14" ht="12.75">
      <c r="B207" s="27" t="s">
        <v>354</v>
      </c>
      <c r="C207" s="61" t="s">
        <v>264</v>
      </c>
      <c r="D207" s="62"/>
      <c r="E207" s="8" t="s">
        <v>112</v>
      </c>
      <c r="F207" s="39">
        <v>11</v>
      </c>
      <c r="G207" s="16" t="s">
        <v>102</v>
      </c>
      <c r="H207" s="1">
        <v>2</v>
      </c>
      <c r="I207" s="1"/>
      <c r="J207" s="1">
        <v>1</v>
      </c>
      <c r="K207" s="1"/>
      <c r="L207" s="1"/>
      <c r="M207" s="1"/>
      <c r="N207" s="41" t="s">
        <v>993</v>
      </c>
    </row>
    <row r="208" spans="2:14" ht="25.5">
      <c r="B208" s="27" t="s">
        <v>354</v>
      </c>
      <c r="C208" s="130" t="s">
        <v>72</v>
      </c>
      <c r="D208" s="131"/>
      <c r="E208" s="145" t="s">
        <v>1090</v>
      </c>
      <c r="F208" s="39">
        <v>15</v>
      </c>
      <c r="G208" s="129" t="s">
        <v>940</v>
      </c>
      <c r="H208" s="1"/>
      <c r="I208" s="1"/>
      <c r="J208" s="1">
        <v>1</v>
      </c>
      <c r="K208" s="1">
        <v>4</v>
      </c>
      <c r="L208" s="1"/>
      <c r="M208" s="1"/>
      <c r="N208" s="41" t="s">
        <v>316</v>
      </c>
    </row>
    <row r="209" spans="2:14" ht="25.5">
      <c r="B209" s="27" t="s">
        <v>354</v>
      </c>
      <c r="C209" s="57" t="s">
        <v>855</v>
      </c>
      <c r="D209" s="58"/>
      <c r="E209" s="1" t="s">
        <v>101</v>
      </c>
      <c r="F209" s="39">
        <v>4</v>
      </c>
      <c r="G209" s="11" t="s">
        <v>83</v>
      </c>
      <c r="H209" s="31" t="s">
        <v>790</v>
      </c>
      <c r="I209" s="31"/>
      <c r="J209" s="31"/>
      <c r="K209" s="31"/>
      <c r="L209" s="31"/>
      <c r="M209" s="39"/>
      <c r="N209" s="140" t="s">
        <v>1032</v>
      </c>
    </row>
    <row r="210" spans="2:14" ht="25.5">
      <c r="B210" s="27" t="s">
        <v>354</v>
      </c>
      <c r="C210" s="67" t="s">
        <v>284</v>
      </c>
      <c r="D210" s="68"/>
      <c r="E210" s="21" t="s">
        <v>107</v>
      </c>
      <c r="F210" s="39">
        <v>8</v>
      </c>
      <c r="G210" s="18" t="s">
        <v>99</v>
      </c>
      <c r="H210" s="1"/>
      <c r="I210" s="1"/>
      <c r="J210" s="1"/>
      <c r="K210" s="1"/>
      <c r="L210" s="1">
        <v>2</v>
      </c>
      <c r="M210" s="1" t="s">
        <v>775</v>
      </c>
      <c r="N210" s="4" t="s">
        <v>1018</v>
      </c>
    </row>
    <row r="211" spans="2:14" ht="12.75">
      <c r="B211" s="27" t="s">
        <v>354</v>
      </c>
      <c r="C211" s="71" t="s">
        <v>859</v>
      </c>
      <c r="D211" s="72"/>
      <c r="E211" s="1" t="s">
        <v>101</v>
      </c>
      <c r="F211" s="39">
        <v>5</v>
      </c>
      <c r="G211" s="12" t="s">
        <v>818</v>
      </c>
      <c r="H211" s="1"/>
      <c r="I211" s="1"/>
      <c r="J211" s="1"/>
      <c r="K211" s="1"/>
      <c r="L211" s="1"/>
      <c r="M211" s="1" t="s">
        <v>389</v>
      </c>
      <c r="N211" s="4" t="s">
        <v>656</v>
      </c>
    </row>
    <row r="212" spans="2:14" ht="12.75">
      <c r="B212" s="27" t="s">
        <v>354</v>
      </c>
      <c r="C212" s="53" t="s">
        <v>89</v>
      </c>
      <c r="D212" s="54"/>
      <c r="E212" s="1" t="s">
        <v>101</v>
      </c>
      <c r="F212" s="39">
        <v>16</v>
      </c>
      <c r="G212" s="12" t="s">
        <v>818</v>
      </c>
      <c r="H212" s="1">
        <v>1</v>
      </c>
      <c r="I212" s="1">
        <v>1</v>
      </c>
      <c r="J212" s="1"/>
      <c r="K212" s="1">
        <v>1</v>
      </c>
      <c r="L212" s="1"/>
      <c r="M212" s="1"/>
      <c r="N212" s="41" t="s">
        <v>1062</v>
      </c>
    </row>
    <row r="213" spans="2:14" ht="12.75">
      <c r="B213" s="27" t="s">
        <v>354</v>
      </c>
      <c r="C213" s="67" t="s">
        <v>608</v>
      </c>
      <c r="D213" s="68"/>
      <c r="E213" s="21" t="s">
        <v>107</v>
      </c>
      <c r="F213" s="39">
        <v>1</v>
      </c>
      <c r="G213" s="24" t="s">
        <v>817</v>
      </c>
      <c r="H213" s="1"/>
      <c r="I213" s="1"/>
      <c r="J213" s="1"/>
      <c r="K213" s="1"/>
      <c r="L213" s="1">
        <v>10</v>
      </c>
      <c r="M213" s="1"/>
      <c r="N213" s="4" t="s">
        <v>1019</v>
      </c>
    </row>
    <row r="214" spans="2:14" ht="12.75">
      <c r="B214" s="27" t="s">
        <v>354</v>
      </c>
      <c r="C214" s="49" t="s">
        <v>607</v>
      </c>
      <c r="D214" s="50"/>
      <c r="E214" s="5" t="s">
        <v>106</v>
      </c>
      <c r="F214" s="39">
        <v>1</v>
      </c>
      <c r="G214" s="24" t="s">
        <v>817</v>
      </c>
      <c r="H214" s="1"/>
      <c r="I214" s="1"/>
      <c r="J214" s="1"/>
      <c r="K214" s="1">
        <v>5</v>
      </c>
      <c r="L214" s="1"/>
      <c r="M214" s="1"/>
      <c r="N214" s="41" t="s">
        <v>1021</v>
      </c>
    </row>
    <row r="215" spans="2:14" ht="25.5">
      <c r="B215" s="27" t="s">
        <v>354</v>
      </c>
      <c r="C215" s="65" t="s">
        <v>319</v>
      </c>
      <c r="D215" s="66"/>
      <c r="E215" s="20" t="s">
        <v>110</v>
      </c>
      <c r="F215" s="39">
        <v>14</v>
      </c>
      <c r="G215" s="19" t="s">
        <v>98</v>
      </c>
      <c r="H215" s="1" t="s">
        <v>803</v>
      </c>
      <c r="I215" s="1"/>
      <c r="J215" s="1"/>
      <c r="K215" s="1" t="s">
        <v>803</v>
      </c>
      <c r="L215" s="1"/>
      <c r="M215" s="1" t="s">
        <v>389</v>
      </c>
      <c r="N215" s="40" t="s">
        <v>1052</v>
      </c>
    </row>
    <row r="216" spans="2:14" ht="25.5">
      <c r="B216" s="27" t="s">
        <v>354</v>
      </c>
      <c r="C216" s="83" t="s">
        <v>321</v>
      </c>
      <c r="D216" s="84"/>
      <c r="E216" s="10" t="s">
        <v>496</v>
      </c>
      <c r="F216" s="39">
        <v>13</v>
      </c>
      <c r="G216" s="19" t="s">
        <v>98</v>
      </c>
      <c r="H216" s="6" t="s">
        <v>803</v>
      </c>
      <c r="I216" s="6" t="s">
        <v>803</v>
      </c>
      <c r="J216" s="1" t="s">
        <v>803</v>
      </c>
      <c r="K216" s="1" t="s">
        <v>803</v>
      </c>
      <c r="L216" s="1"/>
      <c r="M216" s="1"/>
      <c r="N216" s="128" t="s">
        <v>657</v>
      </c>
    </row>
    <row r="217" spans="2:14" ht="12.75">
      <c r="B217" s="27" t="s">
        <v>354</v>
      </c>
      <c r="C217" s="49" t="s">
        <v>322</v>
      </c>
      <c r="D217" s="50"/>
      <c r="E217" s="5" t="s">
        <v>106</v>
      </c>
      <c r="F217" s="39">
        <v>13</v>
      </c>
      <c r="G217" s="19" t="s">
        <v>98</v>
      </c>
      <c r="H217" s="1"/>
      <c r="I217" s="1"/>
      <c r="J217" s="1"/>
      <c r="K217" s="1">
        <v>3</v>
      </c>
      <c r="L217" s="1"/>
      <c r="M217" s="1"/>
      <c r="N217" s="137" t="s">
        <v>1038</v>
      </c>
    </row>
    <row r="218" spans="2:14" ht="12.75">
      <c r="B218" s="27" t="s">
        <v>354</v>
      </c>
      <c r="C218" s="55" t="s">
        <v>323</v>
      </c>
      <c r="D218" s="87"/>
      <c r="E218" s="22" t="s">
        <v>463</v>
      </c>
      <c r="F218" s="39">
        <v>10</v>
      </c>
      <c r="G218" s="19" t="s">
        <v>98</v>
      </c>
      <c r="H218" s="6"/>
      <c r="I218" s="6"/>
      <c r="J218" s="1"/>
      <c r="K218" s="1"/>
      <c r="L218" s="1"/>
      <c r="M218" s="1"/>
      <c r="N218" s="4" t="s">
        <v>938</v>
      </c>
    </row>
    <row r="219" spans="2:14" ht="12.75">
      <c r="B219" s="27" t="s">
        <v>354</v>
      </c>
      <c r="C219" s="67" t="s">
        <v>325</v>
      </c>
      <c r="D219" s="87"/>
      <c r="E219" s="21" t="s">
        <v>465</v>
      </c>
      <c r="F219" s="39">
        <v>9</v>
      </c>
      <c r="G219" s="19" t="s">
        <v>98</v>
      </c>
      <c r="H219" s="6"/>
      <c r="I219" s="6"/>
      <c r="J219" s="1"/>
      <c r="K219" s="1"/>
      <c r="L219" s="1">
        <v>0</v>
      </c>
      <c r="M219" s="1" t="s">
        <v>817</v>
      </c>
      <c r="N219" s="4" t="s">
        <v>939</v>
      </c>
    </row>
    <row r="220" spans="2:14" ht="25.5">
      <c r="B220" s="27" t="s">
        <v>354</v>
      </c>
      <c r="C220" s="53" t="s">
        <v>945</v>
      </c>
      <c r="D220" s="54"/>
      <c r="E220" s="1" t="s">
        <v>1087</v>
      </c>
      <c r="F220" s="39">
        <v>10</v>
      </c>
      <c r="G220" s="129" t="s">
        <v>940</v>
      </c>
      <c r="H220" s="1"/>
      <c r="I220" s="1">
        <v>1</v>
      </c>
      <c r="J220" s="1"/>
      <c r="K220" s="1">
        <v>1</v>
      </c>
      <c r="L220" s="1"/>
      <c r="M220" s="1"/>
      <c r="N220" s="132" t="s">
        <v>946</v>
      </c>
    </row>
    <row r="221" spans="2:14" ht="25.5">
      <c r="B221" s="27" t="s">
        <v>354</v>
      </c>
      <c r="C221" s="65" t="s">
        <v>947</v>
      </c>
      <c r="D221" s="66"/>
      <c r="E221" s="147" t="s">
        <v>953</v>
      </c>
      <c r="F221" s="39">
        <v>8</v>
      </c>
      <c r="G221" s="129" t="s">
        <v>940</v>
      </c>
      <c r="H221" s="1">
        <v>1</v>
      </c>
      <c r="I221" s="1"/>
      <c r="J221" s="1"/>
      <c r="K221" s="1"/>
      <c r="L221" s="1"/>
      <c r="M221" s="1" t="s">
        <v>83</v>
      </c>
      <c r="N221" s="132" t="s">
        <v>948</v>
      </c>
    </row>
    <row r="222" spans="2:14" ht="12.75">
      <c r="B222" s="27" t="s">
        <v>354</v>
      </c>
      <c r="C222" s="53" t="s">
        <v>949</v>
      </c>
      <c r="D222" s="54"/>
      <c r="E222" s="1" t="s">
        <v>1087</v>
      </c>
      <c r="F222" s="39">
        <v>4</v>
      </c>
      <c r="G222" s="129" t="s">
        <v>940</v>
      </c>
      <c r="H222" s="1"/>
      <c r="I222" s="1"/>
      <c r="J222" s="1"/>
      <c r="K222" s="1">
        <v>1</v>
      </c>
      <c r="L222" s="1"/>
      <c r="M222" s="1"/>
      <c r="N222" s="132" t="s">
        <v>950</v>
      </c>
    </row>
    <row r="223" spans="2:14" ht="25.5">
      <c r="B223" s="27" t="s">
        <v>354</v>
      </c>
      <c r="C223" s="65" t="s">
        <v>327</v>
      </c>
      <c r="D223" s="66"/>
      <c r="E223" s="147" t="s">
        <v>953</v>
      </c>
      <c r="F223" s="39">
        <v>8</v>
      </c>
      <c r="G223" s="129" t="s">
        <v>940</v>
      </c>
      <c r="H223" s="1"/>
      <c r="I223" s="1"/>
      <c r="J223" s="1"/>
      <c r="K223" s="1">
        <v>2</v>
      </c>
      <c r="L223" s="1"/>
      <c r="M223" s="1"/>
      <c r="N223" s="132" t="s">
        <v>326</v>
      </c>
    </row>
    <row r="224" spans="2:14" ht="25.5">
      <c r="B224" s="27" t="s">
        <v>354</v>
      </c>
      <c r="C224" s="53" t="s">
        <v>328</v>
      </c>
      <c r="D224" s="54"/>
      <c r="E224" s="1" t="s">
        <v>1087</v>
      </c>
      <c r="F224" s="39">
        <v>10</v>
      </c>
      <c r="G224" s="129" t="s">
        <v>940</v>
      </c>
      <c r="H224" s="1">
        <v>2</v>
      </c>
      <c r="I224" s="1">
        <v>1</v>
      </c>
      <c r="J224" s="1"/>
      <c r="K224" s="1"/>
      <c r="L224" s="1"/>
      <c r="M224" s="1"/>
      <c r="N224" s="132" t="s">
        <v>329</v>
      </c>
    </row>
    <row r="225" spans="6:14" ht="12.75">
      <c r="F225" s="155"/>
      <c r="M225" s="38"/>
      <c r="N225" s="139"/>
    </row>
    <row r="226" spans="2:14" ht="12.75">
      <c r="B226" s="170" t="s">
        <v>398</v>
      </c>
      <c r="C226" s="53" t="s">
        <v>451</v>
      </c>
      <c r="D226" s="54"/>
      <c r="E226" s="1" t="s">
        <v>101</v>
      </c>
      <c r="F226" s="39">
        <v>8</v>
      </c>
      <c r="G226" s="9" t="s">
        <v>101</v>
      </c>
      <c r="H226" s="1"/>
      <c r="I226" s="1"/>
      <c r="J226" s="1"/>
      <c r="K226" s="1"/>
      <c r="L226" s="1"/>
      <c r="M226" s="1" t="s">
        <v>389</v>
      </c>
      <c r="N226" s="4" t="s">
        <v>1039</v>
      </c>
    </row>
    <row r="227" spans="2:14" ht="12.75">
      <c r="B227" s="170" t="s">
        <v>398</v>
      </c>
      <c r="C227" s="67" t="s">
        <v>452</v>
      </c>
      <c r="D227" s="68"/>
      <c r="E227" s="21" t="s">
        <v>107</v>
      </c>
      <c r="F227" s="39">
        <v>2</v>
      </c>
      <c r="G227" s="9" t="s">
        <v>101</v>
      </c>
      <c r="H227" s="1"/>
      <c r="I227" s="1"/>
      <c r="J227" s="1"/>
      <c r="K227" s="1"/>
      <c r="L227" s="1" t="s">
        <v>803</v>
      </c>
      <c r="M227" s="1"/>
      <c r="N227" s="4" t="s">
        <v>1040</v>
      </c>
    </row>
    <row r="228" spans="2:14" ht="25.5">
      <c r="B228" s="170" t="s">
        <v>398</v>
      </c>
      <c r="C228" s="53" t="s">
        <v>285</v>
      </c>
      <c r="D228" s="54"/>
      <c r="E228" s="1" t="s">
        <v>101</v>
      </c>
      <c r="F228" s="39">
        <v>9</v>
      </c>
      <c r="G228" s="9" t="s">
        <v>101</v>
      </c>
      <c r="H228" s="1">
        <v>1</v>
      </c>
      <c r="I228" s="1">
        <v>1</v>
      </c>
      <c r="J228" s="1"/>
      <c r="K228" s="1"/>
      <c r="L228" s="1"/>
      <c r="M228" s="1"/>
      <c r="N228" s="41" t="s">
        <v>1007</v>
      </c>
    </row>
    <row r="229" spans="2:14" ht="25.5">
      <c r="B229" s="170" t="s">
        <v>398</v>
      </c>
      <c r="C229" s="65" t="s">
        <v>286</v>
      </c>
      <c r="D229" s="66"/>
      <c r="E229" s="20" t="s">
        <v>110</v>
      </c>
      <c r="F229" s="39">
        <v>14</v>
      </c>
      <c r="G229" s="9" t="s">
        <v>101</v>
      </c>
      <c r="H229" s="1"/>
      <c r="I229" s="1">
        <v>1</v>
      </c>
      <c r="J229" s="1"/>
      <c r="K229" s="1"/>
      <c r="L229" s="1"/>
      <c r="M229" s="1"/>
      <c r="N229" s="41" t="s">
        <v>664</v>
      </c>
    </row>
    <row r="230" spans="2:17" ht="12.75">
      <c r="B230" s="170" t="s">
        <v>398</v>
      </c>
      <c r="C230" s="53" t="s">
        <v>288</v>
      </c>
      <c r="D230" s="54"/>
      <c r="E230" s="1" t="s">
        <v>101</v>
      </c>
      <c r="F230" s="39">
        <v>9</v>
      </c>
      <c r="G230" s="9" t="s">
        <v>101</v>
      </c>
      <c r="H230" s="1">
        <v>2</v>
      </c>
      <c r="I230" s="1">
        <v>1</v>
      </c>
      <c r="J230" s="1"/>
      <c r="K230" s="1"/>
      <c r="L230" s="1"/>
      <c r="M230" s="1"/>
      <c r="N230" s="41" t="s">
        <v>1013</v>
      </c>
      <c r="Q230" s="34"/>
    </row>
    <row r="231" spans="2:14" ht="12.75">
      <c r="B231" s="170" t="s">
        <v>398</v>
      </c>
      <c r="C231" s="65" t="s">
        <v>289</v>
      </c>
      <c r="D231" s="66"/>
      <c r="E231" s="20" t="s">
        <v>110</v>
      </c>
      <c r="F231" s="39">
        <v>10</v>
      </c>
      <c r="G231" s="9" t="s">
        <v>101</v>
      </c>
      <c r="H231" s="1">
        <v>1</v>
      </c>
      <c r="I231" s="1">
        <v>1</v>
      </c>
      <c r="J231" s="1"/>
      <c r="K231" s="1"/>
      <c r="L231" s="1"/>
      <c r="M231" s="23" t="s">
        <v>100</v>
      </c>
      <c r="N231" s="41" t="s">
        <v>1044</v>
      </c>
    </row>
    <row r="232" spans="2:14" ht="12.75">
      <c r="B232" s="170" t="s">
        <v>398</v>
      </c>
      <c r="C232" s="49" t="s">
        <v>405</v>
      </c>
      <c r="D232" s="50"/>
      <c r="E232" s="5" t="s">
        <v>106</v>
      </c>
      <c r="F232" s="39">
        <v>16</v>
      </c>
      <c r="G232" s="9" t="s">
        <v>101</v>
      </c>
      <c r="H232" s="1"/>
      <c r="I232" s="1"/>
      <c r="J232" s="1"/>
      <c r="K232" s="1" t="s">
        <v>803</v>
      </c>
      <c r="L232" s="1"/>
      <c r="M232" s="1"/>
      <c r="N232" s="4" t="s">
        <v>763</v>
      </c>
    </row>
    <row r="233" spans="2:14" ht="12.75">
      <c r="B233" s="170" t="s">
        <v>398</v>
      </c>
      <c r="C233" s="49" t="s">
        <v>517</v>
      </c>
      <c r="D233" s="50"/>
      <c r="E233" s="5" t="s">
        <v>106</v>
      </c>
      <c r="F233" s="39">
        <v>1</v>
      </c>
      <c r="G233" s="24" t="s">
        <v>817</v>
      </c>
      <c r="H233" s="1"/>
      <c r="I233" s="1"/>
      <c r="J233" s="1"/>
      <c r="K233" s="1" t="s">
        <v>356</v>
      </c>
      <c r="L233" s="1"/>
      <c r="M233" s="1"/>
      <c r="N233" s="4" t="s">
        <v>1020</v>
      </c>
    </row>
    <row r="234" spans="6:14" ht="12.75">
      <c r="F234" s="155"/>
      <c r="M234" s="38"/>
      <c r="N234" s="139"/>
    </row>
    <row r="235" spans="2:14" ht="25.5">
      <c r="B235" s="23" t="s">
        <v>81</v>
      </c>
      <c r="C235" s="49" t="s">
        <v>1084</v>
      </c>
      <c r="D235" s="131"/>
      <c r="E235" s="5" t="s">
        <v>1085</v>
      </c>
      <c r="F235" s="39">
        <v>35</v>
      </c>
      <c r="G235" s="129" t="s">
        <v>940</v>
      </c>
      <c r="H235" s="1"/>
      <c r="I235" s="1">
        <v>2</v>
      </c>
      <c r="J235" s="1"/>
      <c r="K235" s="1">
        <v>1</v>
      </c>
      <c r="L235" s="1"/>
      <c r="M235" s="1"/>
      <c r="N235" s="41" t="s">
        <v>304</v>
      </c>
    </row>
    <row r="236" spans="2:14" ht="12.75">
      <c r="B236" s="23" t="s">
        <v>81</v>
      </c>
      <c r="C236" s="53" t="s">
        <v>133</v>
      </c>
      <c r="D236" s="54"/>
      <c r="E236" s="1" t="s">
        <v>101</v>
      </c>
      <c r="F236" s="39">
        <v>45</v>
      </c>
      <c r="G236" s="18" t="s">
        <v>99</v>
      </c>
      <c r="H236" s="1" t="s">
        <v>803</v>
      </c>
      <c r="I236" s="1">
        <v>3</v>
      </c>
      <c r="J236" s="1"/>
      <c r="K236" s="1"/>
      <c r="L236" s="1"/>
      <c r="M236" s="1"/>
      <c r="N236" s="4" t="s">
        <v>659</v>
      </c>
    </row>
    <row r="237" spans="2:14" ht="12.75">
      <c r="B237" s="23" t="s">
        <v>81</v>
      </c>
      <c r="C237" s="53" t="s">
        <v>132</v>
      </c>
      <c r="D237" s="54"/>
      <c r="E237" s="1" t="s">
        <v>101</v>
      </c>
      <c r="F237" s="39">
        <v>31</v>
      </c>
      <c r="G237" s="17" t="s">
        <v>100</v>
      </c>
      <c r="H237" s="1">
        <v>1</v>
      </c>
      <c r="I237" s="1" t="s">
        <v>803</v>
      </c>
      <c r="J237" s="1" t="s">
        <v>803</v>
      </c>
      <c r="K237" s="1"/>
      <c r="L237" s="1"/>
      <c r="M237" s="1"/>
      <c r="N237" s="41" t="s">
        <v>661</v>
      </c>
    </row>
    <row r="238" spans="2:14" ht="25.5">
      <c r="B238" s="23" t="s">
        <v>81</v>
      </c>
      <c r="C238" s="53" t="s">
        <v>129</v>
      </c>
      <c r="D238" s="54"/>
      <c r="E238" s="1" t="s">
        <v>101</v>
      </c>
      <c r="F238" s="39">
        <v>28</v>
      </c>
      <c r="G238" s="16" t="s">
        <v>102</v>
      </c>
      <c r="H238" s="1"/>
      <c r="I238" s="1">
        <v>2</v>
      </c>
      <c r="J238" s="1"/>
      <c r="K238" s="1"/>
      <c r="L238" s="1"/>
      <c r="M238" s="1"/>
      <c r="N238" s="41" t="s">
        <v>662</v>
      </c>
    </row>
    <row r="239" spans="2:14" ht="25.5">
      <c r="B239" s="23" t="s">
        <v>81</v>
      </c>
      <c r="C239" s="53" t="s">
        <v>1086</v>
      </c>
      <c r="D239" s="54"/>
      <c r="E239" s="1" t="s">
        <v>1087</v>
      </c>
      <c r="F239" s="39">
        <v>87</v>
      </c>
      <c r="G239" s="129" t="s">
        <v>940</v>
      </c>
      <c r="H239" s="1">
        <v>1</v>
      </c>
      <c r="I239" s="1">
        <v>1</v>
      </c>
      <c r="J239" s="1"/>
      <c r="K239" s="1"/>
      <c r="L239" s="1"/>
      <c r="M239" s="1"/>
      <c r="N239" s="41" t="s">
        <v>982</v>
      </c>
    </row>
    <row r="240" spans="2:14" ht="25.5">
      <c r="B240" s="23" t="s">
        <v>81</v>
      </c>
      <c r="C240" s="53" t="s">
        <v>1088</v>
      </c>
      <c r="D240" s="54"/>
      <c r="E240" s="1" t="s">
        <v>1087</v>
      </c>
      <c r="F240" s="39">
        <v>96</v>
      </c>
      <c r="G240" s="129" t="s">
        <v>940</v>
      </c>
      <c r="H240" s="1"/>
      <c r="I240" s="1"/>
      <c r="J240" s="1">
        <v>1</v>
      </c>
      <c r="K240" s="1">
        <v>1</v>
      </c>
      <c r="L240" s="1"/>
      <c r="M240" s="1"/>
      <c r="N240" s="41" t="s">
        <v>983</v>
      </c>
    </row>
    <row r="241" spans="2:14" ht="12.75">
      <c r="B241" s="23" t="s">
        <v>81</v>
      </c>
      <c r="C241" s="53" t="s">
        <v>137</v>
      </c>
      <c r="D241" s="54"/>
      <c r="E241" s="1" t="s">
        <v>101</v>
      </c>
      <c r="F241" s="39">
        <v>37</v>
      </c>
      <c r="G241" s="19" t="s">
        <v>98</v>
      </c>
      <c r="H241" s="1"/>
      <c r="I241" s="1"/>
      <c r="J241" s="1"/>
      <c r="K241" s="1">
        <v>1</v>
      </c>
      <c r="L241" s="1"/>
      <c r="M241" s="1" t="s">
        <v>817</v>
      </c>
      <c r="N241" s="41" t="s">
        <v>705</v>
      </c>
    </row>
    <row r="242" spans="2:14" ht="12.75">
      <c r="B242" s="23" t="s">
        <v>81</v>
      </c>
      <c r="C242" s="53" t="s">
        <v>287</v>
      </c>
      <c r="D242" s="54"/>
      <c r="E242" s="1" t="s">
        <v>101</v>
      </c>
      <c r="F242" s="39">
        <v>27</v>
      </c>
      <c r="G242" s="9" t="s">
        <v>101</v>
      </c>
      <c r="H242" s="1"/>
      <c r="I242" s="1">
        <v>2</v>
      </c>
      <c r="J242" s="1"/>
      <c r="K242" s="1"/>
      <c r="L242" s="1"/>
      <c r="M242" s="1"/>
      <c r="N242" s="41" t="s">
        <v>1008</v>
      </c>
    </row>
    <row r="243" spans="2:14" ht="12.75">
      <c r="B243" s="23" t="s">
        <v>81</v>
      </c>
      <c r="C243" s="61" t="s">
        <v>146</v>
      </c>
      <c r="D243" s="62"/>
      <c r="E243" s="8" t="s">
        <v>112</v>
      </c>
      <c r="F243" s="39">
        <v>37</v>
      </c>
      <c r="G243" s="16" t="s">
        <v>102</v>
      </c>
      <c r="H243" s="1"/>
      <c r="I243" s="1">
        <v>2</v>
      </c>
      <c r="J243" s="1"/>
      <c r="K243" s="1">
        <v>1</v>
      </c>
      <c r="L243" s="1"/>
      <c r="M243" s="1"/>
      <c r="N243" s="41" t="s">
        <v>706</v>
      </c>
    </row>
    <row r="244" spans="2:14" ht="25.5">
      <c r="B244" s="23" t="s">
        <v>81</v>
      </c>
      <c r="C244" s="130" t="s">
        <v>1097</v>
      </c>
      <c r="D244" s="131"/>
      <c r="E244" s="145" t="s">
        <v>1090</v>
      </c>
      <c r="F244" s="39">
        <v>20</v>
      </c>
      <c r="G244" s="129" t="s">
        <v>940</v>
      </c>
      <c r="H244" s="1">
        <v>1</v>
      </c>
      <c r="I244" s="1">
        <v>1</v>
      </c>
      <c r="J244" s="1"/>
      <c r="K244" s="1"/>
      <c r="L244" s="1"/>
      <c r="M244" s="1"/>
      <c r="N244" s="41" t="s">
        <v>307</v>
      </c>
    </row>
    <row r="245" spans="2:14" ht="38.25">
      <c r="B245" s="23" t="s">
        <v>81</v>
      </c>
      <c r="C245" s="53" t="s">
        <v>162</v>
      </c>
      <c r="D245" s="54"/>
      <c r="E245" s="1" t="s">
        <v>101</v>
      </c>
      <c r="F245" s="39">
        <v>41</v>
      </c>
      <c r="G245" s="19" t="s">
        <v>98</v>
      </c>
      <c r="H245" s="1"/>
      <c r="I245" s="1"/>
      <c r="J245" s="1"/>
      <c r="K245" s="1"/>
      <c r="L245" s="1"/>
      <c r="M245" s="1" t="s">
        <v>389</v>
      </c>
      <c r="N245" s="40" t="s">
        <v>669</v>
      </c>
    </row>
    <row r="246" spans="2:14" ht="12.75">
      <c r="B246" s="23" t="s">
        <v>81</v>
      </c>
      <c r="C246" s="53" t="s">
        <v>141</v>
      </c>
      <c r="D246" s="54"/>
      <c r="E246" s="1" t="s">
        <v>101</v>
      </c>
      <c r="F246" s="39">
        <v>27</v>
      </c>
      <c r="G246" s="15" t="s">
        <v>103</v>
      </c>
      <c r="H246" s="1" t="s">
        <v>803</v>
      </c>
      <c r="I246" s="1">
        <v>2</v>
      </c>
      <c r="J246" s="1"/>
      <c r="K246" s="1"/>
      <c r="L246" s="1"/>
      <c r="M246" s="1"/>
      <c r="N246" s="41" t="s">
        <v>708</v>
      </c>
    </row>
    <row r="247" spans="2:14" ht="25.5">
      <c r="B247" s="23" t="s">
        <v>81</v>
      </c>
      <c r="C247" s="65" t="s">
        <v>206</v>
      </c>
      <c r="D247" s="66"/>
      <c r="E247" s="20" t="s">
        <v>110</v>
      </c>
      <c r="F247" s="39">
        <v>38</v>
      </c>
      <c r="G247" s="19" t="s">
        <v>98</v>
      </c>
      <c r="H247" s="1">
        <v>1</v>
      </c>
      <c r="I247" s="1">
        <v>1</v>
      </c>
      <c r="J247" s="1"/>
      <c r="K247" s="1"/>
      <c r="L247" s="1"/>
      <c r="M247" s="1"/>
      <c r="N247" s="132" t="s">
        <v>670</v>
      </c>
    </row>
    <row r="248" spans="2:14" ht="12.75">
      <c r="B248" s="23" t="s">
        <v>81</v>
      </c>
      <c r="C248" s="59" t="s">
        <v>829</v>
      </c>
      <c r="D248" s="60"/>
      <c r="E248" s="1" t="s">
        <v>101</v>
      </c>
      <c r="F248" s="39">
        <v>25</v>
      </c>
      <c r="G248" s="11" t="s">
        <v>83</v>
      </c>
      <c r="H248" s="31">
        <v>1</v>
      </c>
      <c r="I248" s="31">
        <v>2</v>
      </c>
      <c r="J248" s="31"/>
      <c r="K248" s="31"/>
      <c r="L248" s="31"/>
      <c r="M248" s="39"/>
      <c r="N248" s="135" t="s">
        <v>1012</v>
      </c>
    </row>
    <row r="249" spans="2:14" ht="25.5">
      <c r="B249" s="23" t="s">
        <v>81</v>
      </c>
      <c r="C249" s="83" t="s">
        <v>234</v>
      </c>
      <c r="D249" s="84"/>
      <c r="E249" s="10" t="s">
        <v>115</v>
      </c>
      <c r="F249" s="39">
        <v>25</v>
      </c>
      <c r="G249" s="19" t="s">
        <v>98</v>
      </c>
      <c r="H249" s="1"/>
      <c r="I249" s="1"/>
      <c r="J249" s="1"/>
      <c r="K249" s="1">
        <v>5</v>
      </c>
      <c r="L249" s="1"/>
      <c r="M249" s="1" t="s">
        <v>389</v>
      </c>
      <c r="N249" s="137" t="s">
        <v>668</v>
      </c>
    </row>
    <row r="250" spans="2:14" ht="25.5">
      <c r="B250" s="23" t="s">
        <v>81</v>
      </c>
      <c r="C250" s="53" t="s">
        <v>222</v>
      </c>
      <c r="D250" s="54"/>
      <c r="E250" s="1" t="s">
        <v>101</v>
      </c>
      <c r="F250" s="39">
        <v>28</v>
      </c>
      <c r="G250" s="17" t="s">
        <v>100</v>
      </c>
      <c r="H250" s="1"/>
      <c r="I250" s="1">
        <v>2</v>
      </c>
      <c r="J250" s="1"/>
      <c r="K250" s="1"/>
      <c r="L250" s="1"/>
      <c r="M250" s="1"/>
      <c r="N250" s="41" t="s">
        <v>609</v>
      </c>
    </row>
    <row r="251" spans="2:14" ht="12.75">
      <c r="B251" s="23" t="s">
        <v>81</v>
      </c>
      <c r="C251" s="53" t="s">
        <v>236</v>
      </c>
      <c r="D251" s="54"/>
      <c r="E251" s="1" t="s">
        <v>101</v>
      </c>
      <c r="F251" s="39">
        <v>29</v>
      </c>
      <c r="G251" s="19" t="s">
        <v>98</v>
      </c>
      <c r="H251" s="6">
        <v>1</v>
      </c>
      <c r="I251" s="6">
        <v>2</v>
      </c>
      <c r="J251" s="1"/>
      <c r="K251" s="1"/>
      <c r="L251" s="1"/>
      <c r="M251" s="1" t="s">
        <v>817</v>
      </c>
      <c r="N251" s="41" t="s">
        <v>1014</v>
      </c>
    </row>
    <row r="252" spans="2:14" ht="25.5">
      <c r="B252" s="23" t="s">
        <v>81</v>
      </c>
      <c r="C252" s="53" t="s">
        <v>416</v>
      </c>
      <c r="D252" s="54"/>
      <c r="E252" s="1" t="s">
        <v>101</v>
      </c>
      <c r="F252" s="39">
        <v>33</v>
      </c>
      <c r="G252" s="28" t="s">
        <v>509</v>
      </c>
      <c r="H252" s="6">
        <v>1</v>
      </c>
      <c r="I252" s="6" t="s">
        <v>867</v>
      </c>
      <c r="J252" s="1"/>
      <c r="K252" s="1"/>
      <c r="L252" s="1"/>
      <c r="M252" s="1"/>
      <c r="N252" s="41" t="s">
        <v>990</v>
      </c>
    </row>
    <row r="253" spans="2:14" ht="25.5">
      <c r="B253" s="23" t="s">
        <v>81</v>
      </c>
      <c r="C253" s="53" t="s">
        <v>466</v>
      </c>
      <c r="D253" s="54"/>
      <c r="E253" s="1" t="s">
        <v>101</v>
      </c>
      <c r="F253" s="39">
        <v>33</v>
      </c>
      <c r="G253" s="19" t="s">
        <v>98</v>
      </c>
      <c r="H253" s="6" t="s">
        <v>803</v>
      </c>
      <c r="I253" s="6" t="s">
        <v>803</v>
      </c>
      <c r="J253" s="1"/>
      <c r="K253" s="1" t="s">
        <v>803</v>
      </c>
      <c r="L253" s="1"/>
      <c r="M253" s="1"/>
      <c r="N253" s="41" t="s">
        <v>671</v>
      </c>
    </row>
    <row r="254" spans="2:14" ht="25.5">
      <c r="B254" s="23" t="s">
        <v>81</v>
      </c>
      <c r="C254" s="65" t="s">
        <v>467</v>
      </c>
      <c r="D254" s="84"/>
      <c r="E254" s="20" t="s">
        <v>462</v>
      </c>
      <c r="F254" s="39">
        <v>32</v>
      </c>
      <c r="G254" s="19" t="s">
        <v>98</v>
      </c>
      <c r="H254" s="6"/>
      <c r="I254" s="6"/>
      <c r="J254" s="1"/>
      <c r="K254" s="1"/>
      <c r="L254" s="1"/>
      <c r="M254" s="1"/>
      <c r="N254" s="44" t="s">
        <v>672</v>
      </c>
    </row>
    <row r="255" spans="2:14" ht="12.75">
      <c r="B255" s="23" t="s">
        <v>81</v>
      </c>
      <c r="C255" s="53" t="s">
        <v>212</v>
      </c>
      <c r="D255" s="54"/>
      <c r="E255" s="1" t="s">
        <v>101</v>
      </c>
      <c r="F255" s="39">
        <v>28</v>
      </c>
      <c r="G255" s="15" t="s">
        <v>103</v>
      </c>
      <c r="H255" s="1">
        <v>1</v>
      </c>
      <c r="I255" s="1">
        <v>2</v>
      </c>
      <c r="J255" s="1"/>
      <c r="K255" s="1" t="s">
        <v>803</v>
      </c>
      <c r="L255" s="1"/>
      <c r="M255" s="1"/>
      <c r="N255" s="41" t="s">
        <v>611</v>
      </c>
    </row>
    <row r="256" spans="2:14" ht="12.75">
      <c r="B256" s="23" t="s">
        <v>81</v>
      </c>
      <c r="C256" s="53" t="s">
        <v>417</v>
      </c>
      <c r="D256" s="54"/>
      <c r="E256" s="1" t="s">
        <v>101</v>
      </c>
      <c r="F256" s="39">
        <v>29</v>
      </c>
      <c r="G256" s="28" t="s">
        <v>509</v>
      </c>
      <c r="H256" s="6">
        <v>1</v>
      </c>
      <c r="I256" s="6">
        <v>2</v>
      </c>
      <c r="J256" s="1"/>
      <c r="K256" s="5" t="s">
        <v>605</v>
      </c>
      <c r="L256" s="1"/>
      <c r="M256" s="1"/>
      <c r="N256" s="133" t="s">
        <v>612</v>
      </c>
    </row>
    <row r="257" spans="2:14" ht="12.75">
      <c r="B257" s="23" t="s">
        <v>81</v>
      </c>
      <c r="C257" s="53" t="s">
        <v>1083</v>
      </c>
      <c r="D257" s="54"/>
      <c r="E257" s="1" t="s">
        <v>101</v>
      </c>
      <c r="F257" s="39">
        <v>29</v>
      </c>
      <c r="G257" s="129" t="s">
        <v>940</v>
      </c>
      <c r="H257" s="1">
        <v>1</v>
      </c>
      <c r="I257" s="1">
        <v>2</v>
      </c>
      <c r="J257" s="1"/>
      <c r="K257" s="1"/>
      <c r="L257" s="1"/>
      <c r="M257" s="1"/>
      <c r="N257" s="41" t="s">
        <v>293</v>
      </c>
    </row>
    <row r="258" spans="2:14" ht="12.75">
      <c r="B258" s="23" t="s">
        <v>81</v>
      </c>
      <c r="C258" s="53" t="s">
        <v>468</v>
      </c>
      <c r="D258" s="54"/>
      <c r="E258" s="1" t="s">
        <v>101</v>
      </c>
      <c r="F258" s="39">
        <v>27</v>
      </c>
      <c r="G258" s="19" t="s">
        <v>98</v>
      </c>
      <c r="H258" s="6"/>
      <c r="I258" s="6"/>
      <c r="J258" s="1"/>
      <c r="K258" s="1"/>
      <c r="L258" s="1"/>
      <c r="M258" s="1" t="s">
        <v>390</v>
      </c>
      <c r="N258" s="4" t="s">
        <v>459</v>
      </c>
    </row>
    <row r="259" spans="2:14" ht="12.75">
      <c r="B259" s="23" t="s">
        <v>81</v>
      </c>
      <c r="C259" s="77" t="s">
        <v>86</v>
      </c>
      <c r="D259" s="78"/>
      <c r="E259" s="1" t="s">
        <v>101</v>
      </c>
      <c r="F259" s="39">
        <v>25</v>
      </c>
      <c r="G259" s="11" t="s">
        <v>83</v>
      </c>
      <c r="H259" s="31"/>
      <c r="I259" s="31">
        <v>2</v>
      </c>
      <c r="J259" s="31"/>
      <c r="K259" s="31"/>
      <c r="L259" s="31"/>
      <c r="M259" s="39"/>
      <c r="N259" s="140" t="s">
        <v>676</v>
      </c>
    </row>
    <row r="260" spans="2:14" ht="25.5">
      <c r="B260" s="23" t="s">
        <v>81</v>
      </c>
      <c r="C260" s="53" t="s">
        <v>225</v>
      </c>
      <c r="D260" s="54"/>
      <c r="E260" s="1" t="s">
        <v>101</v>
      </c>
      <c r="F260" s="39">
        <v>86</v>
      </c>
      <c r="G260" s="17" t="s">
        <v>100</v>
      </c>
      <c r="H260" s="1" t="s">
        <v>803</v>
      </c>
      <c r="I260" s="1">
        <v>1</v>
      </c>
      <c r="J260" s="1"/>
      <c r="K260" s="1" t="s">
        <v>803</v>
      </c>
      <c r="L260" s="1"/>
      <c r="M260" s="23" t="s">
        <v>100</v>
      </c>
      <c r="N260" s="138" t="s">
        <v>677</v>
      </c>
    </row>
    <row r="261" spans="2:14" ht="25.5">
      <c r="B261" s="23" t="s">
        <v>81</v>
      </c>
      <c r="C261" s="130" t="s">
        <v>61</v>
      </c>
      <c r="D261" s="131"/>
      <c r="E261" s="145" t="s">
        <v>1090</v>
      </c>
      <c r="F261" s="39">
        <v>22</v>
      </c>
      <c r="G261" s="129" t="s">
        <v>940</v>
      </c>
      <c r="H261" s="1"/>
      <c r="I261" s="1">
        <v>1</v>
      </c>
      <c r="J261" s="1"/>
      <c r="K261" s="1"/>
      <c r="L261" s="1"/>
      <c r="M261" s="1" t="s">
        <v>389</v>
      </c>
      <c r="N261" s="41" t="s">
        <v>309</v>
      </c>
    </row>
    <row r="262" spans="2:14" ht="12.75">
      <c r="B262" s="23" t="s">
        <v>81</v>
      </c>
      <c r="C262" s="53" t="s">
        <v>471</v>
      </c>
      <c r="D262" s="54"/>
      <c r="E262" s="1" t="s">
        <v>101</v>
      </c>
      <c r="F262" s="39">
        <v>27</v>
      </c>
      <c r="G262" s="19" t="s">
        <v>98</v>
      </c>
      <c r="H262" s="6">
        <v>1</v>
      </c>
      <c r="I262" s="6">
        <v>2</v>
      </c>
      <c r="J262" s="1"/>
      <c r="K262" s="1"/>
      <c r="L262" s="1"/>
      <c r="M262" s="1"/>
      <c r="N262" s="41" t="s">
        <v>614</v>
      </c>
    </row>
    <row r="263" spans="2:14" ht="12.75">
      <c r="B263" s="23" t="s">
        <v>81</v>
      </c>
      <c r="C263" s="71" t="s">
        <v>854</v>
      </c>
      <c r="D263" s="72"/>
      <c r="E263" s="1" t="s">
        <v>101</v>
      </c>
      <c r="F263" s="39">
        <v>27</v>
      </c>
      <c r="G263" s="12" t="s">
        <v>818</v>
      </c>
      <c r="H263" s="1">
        <v>1</v>
      </c>
      <c r="I263" s="1">
        <v>2</v>
      </c>
      <c r="J263" s="1">
        <v>1</v>
      </c>
      <c r="K263" s="1"/>
      <c r="L263" s="1"/>
      <c r="M263" s="1"/>
      <c r="N263" s="41" t="s">
        <v>615</v>
      </c>
    </row>
    <row r="264" spans="2:14" ht="25.5">
      <c r="B264" s="23" t="s">
        <v>81</v>
      </c>
      <c r="C264" s="53" t="s">
        <v>290</v>
      </c>
      <c r="D264" s="54"/>
      <c r="E264" s="1" t="s">
        <v>101</v>
      </c>
      <c r="F264" s="39">
        <v>27</v>
      </c>
      <c r="G264" s="9" t="s">
        <v>101</v>
      </c>
      <c r="H264" s="1"/>
      <c r="I264" s="1">
        <v>2</v>
      </c>
      <c r="J264" s="1"/>
      <c r="K264" s="1"/>
      <c r="L264" s="1"/>
      <c r="M264" s="1"/>
      <c r="N264" s="4" t="s">
        <v>1063</v>
      </c>
    </row>
    <row r="265" spans="2:14" ht="12.75">
      <c r="B265" s="23" t="s">
        <v>81</v>
      </c>
      <c r="C265" s="53" t="s">
        <v>473</v>
      </c>
      <c r="D265" s="54"/>
      <c r="E265" s="1" t="s">
        <v>101</v>
      </c>
      <c r="F265" s="39">
        <v>29</v>
      </c>
      <c r="G265" s="19" t="s">
        <v>98</v>
      </c>
      <c r="H265" s="6">
        <v>1</v>
      </c>
      <c r="I265" s="6">
        <v>2</v>
      </c>
      <c r="J265" s="1"/>
      <c r="K265" s="1"/>
      <c r="L265" s="1"/>
      <c r="M265" s="1"/>
      <c r="N265" s="137" t="s">
        <v>679</v>
      </c>
    </row>
    <row r="266" spans="2:14" ht="12.75">
      <c r="B266" s="23" t="s">
        <v>81</v>
      </c>
      <c r="C266" s="53" t="s">
        <v>257</v>
      </c>
      <c r="D266" s="54"/>
      <c r="E266" s="1" t="s">
        <v>101</v>
      </c>
      <c r="F266" s="39">
        <v>26</v>
      </c>
      <c r="G266" s="16" t="s">
        <v>102</v>
      </c>
      <c r="H266" s="1">
        <v>1</v>
      </c>
      <c r="I266" s="1">
        <v>2</v>
      </c>
      <c r="J266" s="1"/>
      <c r="K266" s="1">
        <v>1</v>
      </c>
      <c r="L266" s="1"/>
      <c r="M266" s="1"/>
      <c r="N266" s="41" t="s">
        <v>1022</v>
      </c>
    </row>
    <row r="267" spans="2:14" ht="25.5">
      <c r="B267" s="23" t="s">
        <v>81</v>
      </c>
      <c r="C267" s="65" t="s">
        <v>63</v>
      </c>
      <c r="D267" s="62"/>
      <c r="E267" s="147" t="s">
        <v>295</v>
      </c>
      <c r="F267" s="39">
        <v>30</v>
      </c>
      <c r="G267" s="129" t="s">
        <v>940</v>
      </c>
      <c r="H267" s="1"/>
      <c r="I267" s="1"/>
      <c r="J267" s="1">
        <v>1</v>
      </c>
      <c r="K267" s="1"/>
      <c r="L267" s="1"/>
      <c r="M267" s="1"/>
      <c r="N267" s="4" t="s">
        <v>303</v>
      </c>
    </row>
    <row r="268" spans="2:14" ht="12.75">
      <c r="B268" s="23" t="s">
        <v>81</v>
      </c>
      <c r="C268" s="53" t="s">
        <v>87</v>
      </c>
      <c r="D268" s="54"/>
      <c r="E268" s="1" t="s">
        <v>101</v>
      </c>
      <c r="F268" s="39">
        <v>30</v>
      </c>
      <c r="G268" s="12" t="s">
        <v>818</v>
      </c>
      <c r="H268" s="1" t="s">
        <v>803</v>
      </c>
      <c r="I268" s="1">
        <v>2</v>
      </c>
      <c r="J268" s="1" t="s">
        <v>803</v>
      </c>
      <c r="K268" s="1" t="s">
        <v>803</v>
      </c>
      <c r="L268" s="1"/>
      <c r="M268" s="1"/>
      <c r="N268" s="41" t="s">
        <v>680</v>
      </c>
    </row>
    <row r="269" spans="2:14" ht="25.5">
      <c r="B269" s="23" t="s">
        <v>81</v>
      </c>
      <c r="C269" s="65" t="s">
        <v>477</v>
      </c>
      <c r="D269" s="84"/>
      <c r="E269" s="20" t="s">
        <v>462</v>
      </c>
      <c r="F269" s="39">
        <v>28</v>
      </c>
      <c r="G269" s="19" t="s">
        <v>98</v>
      </c>
      <c r="H269" s="6">
        <v>2</v>
      </c>
      <c r="I269" s="6"/>
      <c r="J269" s="1"/>
      <c r="K269" s="1"/>
      <c r="L269" s="1"/>
      <c r="M269" s="1" t="s">
        <v>817</v>
      </c>
      <c r="N269" s="137" t="s">
        <v>683</v>
      </c>
    </row>
    <row r="270" spans="2:14" ht="12.75">
      <c r="B270" s="23" t="s">
        <v>81</v>
      </c>
      <c r="C270" s="59" t="s">
        <v>849</v>
      </c>
      <c r="D270" s="60"/>
      <c r="E270" s="1" t="s">
        <v>101</v>
      </c>
      <c r="F270" s="39">
        <v>27</v>
      </c>
      <c r="G270" s="30" t="s">
        <v>83</v>
      </c>
      <c r="H270" s="31"/>
      <c r="I270" s="31">
        <v>2</v>
      </c>
      <c r="J270" s="31">
        <v>1</v>
      </c>
      <c r="K270" s="31">
        <v>2</v>
      </c>
      <c r="L270" s="31"/>
      <c r="M270" s="39"/>
      <c r="N270" s="135" t="s">
        <v>616</v>
      </c>
    </row>
    <row r="271" spans="2:14" ht="38.25">
      <c r="B271" s="23" t="s">
        <v>81</v>
      </c>
      <c r="C271" s="65" t="s">
        <v>64</v>
      </c>
      <c r="D271" s="66"/>
      <c r="E271" s="147" t="s">
        <v>110</v>
      </c>
      <c r="F271" s="39">
        <v>20</v>
      </c>
      <c r="G271" s="129" t="s">
        <v>940</v>
      </c>
      <c r="H271" s="1"/>
      <c r="I271" s="1"/>
      <c r="J271" s="1"/>
      <c r="K271" s="1">
        <v>5</v>
      </c>
      <c r="L271" s="1"/>
      <c r="M271" s="23" t="s">
        <v>866</v>
      </c>
      <c r="N271" s="4" t="s">
        <v>301</v>
      </c>
    </row>
    <row r="272" spans="2:14" ht="25.5">
      <c r="B272" s="23" t="s">
        <v>81</v>
      </c>
      <c r="C272" s="53" t="s">
        <v>276</v>
      </c>
      <c r="D272" s="54"/>
      <c r="E272" s="1" t="s">
        <v>101</v>
      </c>
      <c r="F272" s="39">
        <v>34</v>
      </c>
      <c r="G272" s="25" t="s">
        <v>99</v>
      </c>
      <c r="H272" s="1">
        <v>2</v>
      </c>
      <c r="I272" s="1">
        <v>2</v>
      </c>
      <c r="J272" s="1"/>
      <c r="K272" s="1"/>
      <c r="L272" s="1"/>
      <c r="M272" s="1"/>
      <c r="N272" s="41" t="s">
        <v>617</v>
      </c>
    </row>
    <row r="273" spans="2:14" ht="63.75">
      <c r="B273" s="23" t="s">
        <v>81</v>
      </c>
      <c r="C273" s="65" t="s">
        <v>710</v>
      </c>
      <c r="D273" s="66"/>
      <c r="E273" s="20" t="s">
        <v>497</v>
      </c>
      <c r="F273" s="39">
        <v>61</v>
      </c>
      <c r="G273" s="29" t="s">
        <v>98</v>
      </c>
      <c r="H273" s="6"/>
      <c r="I273" s="6"/>
      <c r="J273" s="1"/>
      <c r="K273" s="1"/>
      <c r="L273" s="1"/>
      <c r="M273" s="1" t="s">
        <v>374</v>
      </c>
      <c r="N273" s="4" t="s">
        <v>686</v>
      </c>
    </row>
    <row r="274" spans="2:14" ht="12.75">
      <c r="B274" s="23" t="s">
        <v>81</v>
      </c>
      <c r="C274" s="53" t="s">
        <v>66</v>
      </c>
      <c r="D274" s="54"/>
      <c r="E274" s="1" t="s">
        <v>101</v>
      </c>
      <c r="F274" s="39">
        <v>31</v>
      </c>
      <c r="G274" s="168" t="s">
        <v>940</v>
      </c>
      <c r="H274" s="1">
        <v>2</v>
      </c>
      <c r="I274" s="1">
        <v>2</v>
      </c>
      <c r="J274" s="1"/>
      <c r="K274" s="1"/>
      <c r="L274" s="1"/>
      <c r="M274" s="1"/>
      <c r="N274" s="41" t="s">
        <v>299</v>
      </c>
    </row>
    <row r="275" spans="2:17" ht="25.5">
      <c r="B275" s="23" t="s">
        <v>81</v>
      </c>
      <c r="C275" s="130" t="s">
        <v>68</v>
      </c>
      <c r="D275" s="131"/>
      <c r="E275" s="145" t="s">
        <v>1090</v>
      </c>
      <c r="F275" s="39">
        <v>34</v>
      </c>
      <c r="G275" s="129" t="s">
        <v>940</v>
      </c>
      <c r="H275" s="1"/>
      <c r="I275" s="1">
        <v>1</v>
      </c>
      <c r="J275" s="1"/>
      <c r="K275" s="1"/>
      <c r="L275" s="1"/>
      <c r="M275" s="1"/>
      <c r="N275" s="41" t="s">
        <v>311</v>
      </c>
      <c r="P275" s="2"/>
      <c r="Q275" s="34"/>
    </row>
    <row r="276" spans="2:14" ht="25.5">
      <c r="B276" s="23" t="s">
        <v>81</v>
      </c>
      <c r="C276" s="53" t="s">
        <v>255</v>
      </c>
      <c r="D276" s="54"/>
      <c r="E276" s="1" t="s">
        <v>101</v>
      </c>
      <c r="F276" s="39">
        <v>61</v>
      </c>
      <c r="G276" s="15" t="s">
        <v>103</v>
      </c>
      <c r="H276" s="1" t="s">
        <v>803</v>
      </c>
      <c r="I276" s="1" t="s">
        <v>803</v>
      </c>
      <c r="J276" s="1"/>
      <c r="K276" s="1" t="s">
        <v>803</v>
      </c>
      <c r="L276" s="1"/>
      <c r="M276" s="1"/>
      <c r="N276" s="4" t="s">
        <v>691</v>
      </c>
    </row>
    <row r="277" spans="2:14" ht="12.75">
      <c r="B277" s="23" t="s">
        <v>81</v>
      </c>
      <c r="C277" s="53" t="s">
        <v>283</v>
      </c>
      <c r="D277" s="54"/>
      <c r="E277" s="1" t="s">
        <v>101</v>
      </c>
      <c r="F277" s="39">
        <v>30</v>
      </c>
      <c r="G277" s="25" t="s">
        <v>99</v>
      </c>
      <c r="H277" s="1">
        <v>1</v>
      </c>
      <c r="I277" s="1">
        <v>2</v>
      </c>
      <c r="J277" s="1"/>
      <c r="K277" s="1"/>
      <c r="L277" s="1"/>
      <c r="M277" s="1"/>
      <c r="N277" s="41" t="s">
        <v>618</v>
      </c>
    </row>
    <row r="278" spans="2:17" ht="12.75">
      <c r="B278" s="23" t="s">
        <v>81</v>
      </c>
      <c r="C278" s="53" t="s">
        <v>281</v>
      </c>
      <c r="D278" s="68"/>
      <c r="E278" s="21" t="s">
        <v>108</v>
      </c>
      <c r="F278" s="39">
        <v>28</v>
      </c>
      <c r="G278" s="14" t="s">
        <v>103</v>
      </c>
      <c r="H278" s="1"/>
      <c r="I278" s="1"/>
      <c r="J278" s="1"/>
      <c r="K278" s="1"/>
      <c r="L278" s="1">
        <v>2</v>
      </c>
      <c r="M278" s="1"/>
      <c r="N278" s="4" t="s">
        <v>693</v>
      </c>
      <c r="P278" s="2"/>
      <c r="Q278" s="34"/>
    </row>
    <row r="279" spans="2:14" ht="38.25">
      <c r="B279" s="23" t="s">
        <v>81</v>
      </c>
      <c r="C279" s="53" t="s">
        <v>291</v>
      </c>
      <c r="D279" s="54"/>
      <c r="E279" s="1" t="s">
        <v>101</v>
      </c>
      <c r="F279" s="39">
        <v>25</v>
      </c>
      <c r="G279" s="9" t="s">
        <v>101</v>
      </c>
      <c r="H279" s="1"/>
      <c r="I279" s="1"/>
      <c r="J279" s="1"/>
      <c r="K279" s="1"/>
      <c r="L279" s="1"/>
      <c r="M279" s="1"/>
      <c r="N279" s="4" t="s">
        <v>694</v>
      </c>
    </row>
    <row r="280" spans="2:14" ht="12.75">
      <c r="B280" s="23" t="s">
        <v>81</v>
      </c>
      <c r="C280" s="53" t="s">
        <v>88</v>
      </c>
      <c r="D280" s="54"/>
      <c r="E280" s="1" t="s">
        <v>101</v>
      </c>
      <c r="F280" s="39">
        <v>43</v>
      </c>
      <c r="G280" s="13" t="s">
        <v>818</v>
      </c>
      <c r="H280" s="1"/>
      <c r="I280" s="1">
        <v>3</v>
      </c>
      <c r="J280" s="1"/>
      <c r="K280" s="1"/>
      <c r="L280" s="1"/>
      <c r="M280" s="1"/>
      <c r="N280" s="140" t="s">
        <v>698</v>
      </c>
    </row>
    <row r="281" spans="2:14" ht="12.75">
      <c r="B281" s="23" t="s">
        <v>81</v>
      </c>
      <c r="C281" s="53" t="s">
        <v>318</v>
      </c>
      <c r="D281" s="54"/>
      <c r="E281" s="1" t="s">
        <v>101</v>
      </c>
      <c r="F281" s="39">
        <v>31</v>
      </c>
      <c r="G281" s="19" t="s">
        <v>98</v>
      </c>
      <c r="H281" s="1" t="s">
        <v>803</v>
      </c>
      <c r="I281" s="1">
        <v>2</v>
      </c>
      <c r="J281" s="1"/>
      <c r="K281" s="1"/>
      <c r="L281" s="1"/>
      <c r="M281" s="1"/>
      <c r="N281" s="132" t="s">
        <v>707</v>
      </c>
    </row>
    <row r="282" spans="2:14" ht="63.75">
      <c r="B282" s="23" t="s">
        <v>81</v>
      </c>
      <c r="C282" s="53" t="s">
        <v>320</v>
      </c>
      <c r="D282" s="88"/>
      <c r="E282" s="23" t="s">
        <v>613</v>
      </c>
      <c r="F282" s="39">
        <v>69</v>
      </c>
      <c r="G282" s="17" t="s">
        <v>100</v>
      </c>
      <c r="H282" s="1"/>
      <c r="I282" s="1"/>
      <c r="J282" s="1"/>
      <c r="K282" s="1"/>
      <c r="L282" s="1"/>
      <c r="M282" s="23" t="s">
        <v>100</v>
      </c>
      <c r="N282" s="111" t="s">
        <v>658</v>
      </c>
    </row>
    <row r="283" spans="2:14" ht="12.75">
      <c r="B283" s="23" t="s">
        <v>81</v>
      </c>
      <c r="C283" s="53" t="s">
        <v>324</v>
      </c>
      <c r="D283" s="87"/>
      <c r="E283" s="1" t="s">
        <v>464</v>
      </c>
      <c r="F283" s="39">
        <v>29</v>
      </c>
      <c r="G283" s="29" t="s">
        <v>98</v>
      </c>
      <c r="H283" s="6"/>
      <c r="I283" s="6">
        <v>2</v>
      </c>
      <c r="J283" s="1"/>
      <c r="K283" s="1"/>
      <c r="L283" s="1"/>
      <c r="M283" s="1"/>
      <c r="N283" s="41" t="s">
        <v>1006</v>
      </c>
    </row>
    <row r="284" spans="2:14" ht="25.5">
      <c r="B284" s="23" t="s">
        <v>81</v>
      </c>
      <c r="C284" s="61" t="s">
        <v>951</v>
      </c>
      <c r="D284" s="62"/>
      <c r="E284" s="8" t="s">
        <v>112</v>
      </c>
      <c r="F284" s="39">
        <v>56</v>
      </c>
      <c r="G284" s="168" t="s">
        <v>940</v>
      </c>
      <c r="H284" s="1"/>
      <c r="I284" s="1">
        <v>50</v>
      </c>
      <c r="J284" s="1"/>
      <c r="K284" s="1"/>
      <c r="L284" s="1"/>
      <c r="M284" s="1"/>
      <c r="N284" s="132" t="s">
        <v>952</v>
      </c>
    </row>
    <row r="285" spans="2:14" ht="25.5">
      <c r="B285" s="23" t="s">
        <v>81</v>
      </c>
      <c r="C285" s="53" t="s">
        <v>330</v>
      </c>
      <c r="D285" s="54"/>
      <c r="E285" s="1" t="s">
        <v>1087</v>
      </c>
      <c r="F285" s="39">
        <v>27</v>
      </c>
      <c r="G285" s="129" t="s">
        <v>940</v>
      </c>
      <c r="H285" s="1"/>
      <c r="I285" s="1">
        <v>2</v>
      </c>
      <c r="J285" s="1"/>
      <c r="K285" s="1"/>
      <c r="L285" s="1"/>
      <c r="M285" s="1"/>
      <c r="N285" s="132" t="s">
        <v>943</v>
      </c>
    </row>
    <row r="286" spans="2:14" ht="51">
      <c r="B286" s="23" t="s">
        <v>81</v>
      </c>
      <c r="C286" s="130" t="s">
        <v>944</v>
      </c>
      <c r="D286" s="131"/>
      <c r="E286" s="145" t="s">
        <v>1090</v>
      </c>
      <c r="F286" s="39">
        <v>46</v>
      </c>
      <c r="G286" s="168" t="s">
        <v>940</v>
      </c>
      <c r="H286" s="1"/>
      <c r="I286" s="1"/>
      <c r="J286" s="1"/>
      <c r="K286" s="1"/>
      <c r="L286" s="1"/>
      <c r="M286" s="1"/>
      <c r="N286" s="132" t="s">
        <v>954</v>
      </c>
    </row>
    <row r="287" spans="6:14" ht="12.75">
      <c r="F287" s="39"/>
      <c r="M287" s="38"/>
      <c r="N287" s="139"/>
    </row>
    <row r="288" spans="2:14" ht="12.75">
      <c r="B288" s="110" t="s">
        <v>375</v>
      </c>
      <c r="C288" s="53" t="s">
        <v>1064</v>
      </c>
      <c r="D288" s="54"/>
      <c r="E288" s="1" t="s">
        <v>101</v>
      </c>
      <c r="F288" s="39">
        <v>2</v>
      </c>
      <c r="G288" s="104" t="s">
        <v>446</v>
      </c>
      <c r="H288" s="31"/>
      <c r="I288" s="31"/>
      <c r="J288" s="31"/>
      <c r="K288" s="31"/>
      <c r="L288" s="31"/>
      <c r="M288" s="39"/>
      <c r="N288" s="140" t="s">
        <v>360</v>
      </c>
    </row>
    <row r="289" spans="2:17" ht="12.75">
      <c r="B289" s="110" t="s">
        <v>375</v>
      </c>
      <c r="C289" s="53" t="s">
        <v>1065</v>
      </c>
      <c r="D289" s="54"/>
      <c r="E289" s="1" t="s">
        <v>101</v>
      </c>
      <c r="F289" s="39">
        <v>3</v>
      </c>
      <c r="G289" s="104" t="s">
        <v>446</v>
      </c>
      <c r="H289" s="6"/>
      <c r="I289" s="6"/>
      <c r="J289" s="1"/>
      <c r="K289" s="1"/>
      <c r="L289" s="1"/>
      <c r="M289" s="1"/>
      <c r="N289" s="4" t="s">
        <v>1049</v>
      </c>
      <c r="P289" s="2"/>
      <c r="Q289" s="34"/>
    </row>
    <row r="290" spans="2:14" ht="12.75">
      <c r="B290" s="110" t="s">
        <v>375</v>
      </c>
      <c r="C290" s="49" t="s">
        <v>1066</v>
      </c>
      <c r="D290" s="50"/>
      <c r="E290" s="5" t="s">
        <v>106</v>
      </c>
      <c r="F290" s="39">
        <v>5</v>
      </c>
      <c r="G290" s="104" t="s">
        <v>446</v>
      </c>
      <c r="H290" s="1"/>
      <c r="I290" s="1"/>
      <c r="J290" s="1"/>
      <c r="K290" s="1">
        <v>1</v>
      </c>
      <c r="L290" s="1"/>
      <c r="M290" s="1"/>
      <c r="N290" s="41" t="s">
        <v>619</v>
      </c>
    </row>
    <row r="291" spans="2:14" ht="12.75">
      <c r="B291" s="110" t="s">
        <v>375</v>
      </c>
      <c r="C291" s="53" t="s">
        <v>1067</v>
      </c>
      <c r="D291" s="54"/>
      <c r="E291" s="1" t="s">
        <v>101</v>
      </c>
      <c r="F291" s="39">
        <v>4</v>
      </c>
      <c r="G291" s="104" t="s">
        <v>446</v>
      </c>
      <c r="H291" s="6" t="s">
        <v>783</v>
      </c>
      <c r="I291" s="6"/>
      <c r="J291" s="1"/>
      <c r="K291" s="1"/>
      <c r="L291" s="1"/>
      <c r="M291" s="1"/>
      <c r="N291" s="140" t="s">
        <v>357</v>
      </c>
    </row>
    <row r="292" spans="2:14" ht="12.75">
      <c r="B292" s="110" t="s">
        <v>375</v>
      </c>
      <c r="C292" s="53" t="s">
        <v>1068</v>
      </c>
      <c r="D292" s="54"/>
      <c r="E292" s="1" t="s">
        <v>101</v>
      </c>
      <c r="F292" s="39">
        <v>3</v>
      </c>
      <c r="G292" s="104" t="s">
        <v>446</v>
      </c>
      <c r="H292" s="6"/>
      <c r="I292" s="6"/>
      <c r="J292" s="1">
        <v>1</v>
      </c>
      <c r="K292" s="1">
        <v>1</v>
      </c>
      <c r="L292" s="1"/>
      <c r="M292" s="1"/>
      <c r="N292" s="132" t="s">
        <v>620</v>
      </c>
    </row>
    <row r="293" spans="2:14" ht="12.75">
      <c r="B293" s="110" t="s">
        <v>375</v>
      </c>
      <c r="C293" s="53" t="s">
        <v>1069</v>
      </c>
      <c r="D293" s="54"/>
      <c r="E293" s="1" t="s">
        <v>101</v>
      </c>
      <c r="F293" s="39">
        <v>2</v>
      </c>
      <c r="G293" s="104" t="s">
        <v>446</v>
      </c>
      <c r="H293" s="6"/>
      <c r="I293" s="6"/>
      <c r="J293" s="1"/>
      <c r="K293" s="1"/>
      <c r="L293" s="48" t="s">
        <v>606</v>
      </c>
      <c r="M293" s="1"/>
      <c r="N293" s="101" t="s">
        <v>621</v>
      </c>
    </row>
    <row r="294" spans="2:14" ht="12.75">
      <c r="B294" s="110" t="s">
        <v>375</v>
      </c>
      <c r="C294" s="53" t="s">
        <v>1070</v>
      </c>
      <c r="D294" s="54"/>
      <c r="E294" s="1" t="s">
        <v>101</v>
      </c>
      <c r="F294" s="39">
        <v>3</v>
      </c>
      <c r="G294" s="104" t="s">
        <v>446</v>
      </c>
      <c r="H294" s="6"/>
      <c r="I294" s="6"/>
      <c r="J294" s="1"/>
      <c r="K294" s="1"/>
      <c r="L294" s="1"/>
      <c r="M294" s="1"/>
      <c r="N294" s="40" t="s">
        <v>358</v>
      </c>
    </row>
    <row r="295" spans="2:14" ht="12.75">
      <c r="B295" s="110" t="s">
        <v>375</v>
      </c>
      <c r="C295" s="53" t="s">
        <v>1071</v>
      </c>
      <c r="D295" s="54"/>
      <c r="E295" s="1" t="s">
        <v>101</v>
      </c>
      <c r="F295" s="39">
        <v>2</v>
      </c>
      <c r="G295" s="104" t="s">
        <v>446</v>
      </c>
      <c r="H295" s="6">
        <v>1</v>
      </c>
      <c r="I295" s="6"/>
      <c r="J295" s="1"/>
      <c r="K295" s="1">
        <v>1</v>
      </c>
      <c r="L295" s="1"/>
      <c r="M295" s="1"/>
      <c r="N295" s="132" t="s">
        <v>622</v>
      </c>
    </row>
    <row r="296" spans="2:14" ht="12.75">
      <c r="B296" s="110" t="s">
        <v>375</v>
      </c>
      <c r="C296" s="65" t="s">
        <v>1072</v>
      </c>
      <c r="D296" s="66"/>
      <c r="E296" s="20" t="s">
        <v>110</v>
      </c>
      <c r="F296" s="39">
        <v>5</v>
      </c>
      <c r="G296" s="104" t="s">
        <v>446</v>
      </c>
      <c r="H296" s="1"/>
      <c r="I296" s="1"/>
      <c r="J296" s="1"/>
      <c r="K296" s="1"/>
      <c r="L296" s="1"/>
      <c r="M296" s="1"/>
      <c r="N296" s="141" t="s">
        <v>815</v>
      </c>
    </row>
    <row r="297" spans="2:14" ht="12.75">
      <c r="B297" s="110" t="s">
        <v>375</v>
      </c>
      <c r="C297" s="67" t="s">
        <v>1073</v>
      </c>
      <c r="D297" s="68"/>
      <c r="E297" s="21" t="s">
        <v>107</v>
      </c>
      <c r="F297" s="39">
        <v>5</v>
      </c>
      <c r="G297" s="104" t="s">
        <v>446</v>
      </c>
      <c r="H297" s="1"/>
      <c r="I297" s="1"/>
      <c r="J297" s="1"/>
      <c r="K297" s="1"/>
      <c r="L297" s="1">
        <v>5</v>
      </c>
      <c r="M297" s="1" t="s">
        <v>817</v>
      </c>
      <c r="N297" s="40" t="s">
        <v>623</v>
      </c>
    </row>
    <row r="298" spans="2:14" ht="12.75">
      <c r="B298" s="110" t="s">
        <v>375</v>
      </c>
      <c r="C298" s="49" t="s">
        <v>1074</v>
      </c>
      <c r="D298" s="50"/>
      <c r="E298" s="5" t="s">
        <v>106</v>
      </c>
      <c r="F298" s="39">
        <v>3</v>
      </c>
      <c r="G298" s="104" t="s">
        <v>446</v>
      </c>
      <c r="H298" s="1"/>
      <c r="I298" s="1"/>
      <c r="J298" s="1"/>
      <c r="K298" s="1">
        <v>3</v>
      </c>
      <c r="L298" s="48" t="s">
        <v>606</v>
      </c>
      <c r="M298" s="1"/>
      <c r="N298" s="134" t="s">
        <v>624</v>
      </c>
    </row>
    <row r="299" spans="2:14" ht="25.5">
      <c r="B299" s="110" t="s">
        <v>375</v>
      </c>
      <c r="C299" s="55" t="s">
        <v>1075</v>
      </c>
      <c r="D299" s="56"/>
      <c r="E299" s="22" t="s">
        <v>111</v>
      </c>
      <c r="F299" s="39">
        <v>8</v>
      </c>
      <c r="G299" s="104" t="s">
        <v>446</v>
      </c>
      <c r="H299" s="1">
        <v>4</v>
      </c>
      <c r="I299" s="1"/>
      <c r="J299" s="1"/>
      <c r="K299" s="1"/>
      <c r="L299" s="1"/>
      <c r="M299" s="1" t="s">
        <v>389</v>
      </c>
      <c r="N299" s="41" t="s">
        <v>625</v>
      </c>
    </row>
    <row r="300" spans="2:14" ht="12.75">
      <c r="B300" s="110" t="s">
        <v>375</v>
      </c>
      <c r="C300" s="53" t="s">
        <v>1076</v>
      </c>
      <c r="D300" s="54"/>
      <c r="E300" s="1" t="s">
        <v>101</v>
      </c>
      <c r="F300" s="39">
        <v>10</v>
      </c>
      <c r="G300" s="104" t="s">
        <v>446</v>
      </c>
      <c r="H300" s="1">
        <v>2</v>
      </c>
      <c r="I300" s="1">
        <v>1</v>
      </c>
      <c r="J300" s="1"/>
      <c r="K300" s="1">
        <v>2</v>
      </c>
      <c r="L300" s="1"/>
      <c r="M300" s="1"/>
      <c r="N300" s="41" t="s">
        <v>626</v>
      </c>
    </row>
    <row r="301" spans="2:14" ht="12.75">
      <c r="B301" s="110" t="s">
        <v>375</v>
      </c>
      <c r="C301" s="59" t="s">
        <v>1077</v>
      </c>
      <c r="D301" s="60"/>
      <c r="E301" s="1" t="s">
        <v>101</v>
      </c>
      <c r="F301" s="39">
        <v>5</v>
      </c>
      <c r="G301" s="104" t="s">
        <v>446</v>
      </c>
      <c r="H301" s="31"/>
      <c r="I301" s="31"/>
      <c r="J301" s="31"/>
      <c r="K301" s="31"/>
      <c r="L301" s="31"/>
      <c r="M301" s="39" t="s">
        <v>389</v>
      </c>
      <c r="N301" s="140" t="s">
        <v>359</v>
      </c>
    </row>
    <row r="302" spans="2:14" ht="12.75">
      <c r="B302" s="110" t="s">
        <v>375</v>
      </c>
      <c r="C302" s="61" t="s">
        <v>1078</v>
      </c>
      <c r="D302" s="62"/>
      <c r="E302" s="8" t="s">
        <v>112</v>
      </c>
      <c r="F302" s="39">
        <v>13</v>
      </c>
      <c r="G302" s="104" t="s">
        <v>446</v>
      </c>
      <c r="H302" s="1">
        <v>3</v>
      </c>
      <c r="I302" s="1"/>
      <c r="J302" s="1">
        <v>1</v>
      </c>
      <c r="K302" s="1">
        <v>1</v>
      </c>
      <c r="L302" s="1"/>
      <c r="M302" s="1"/>
      <c r="N302" s="132" t="s">
        <v>627</v>
      </c>
    </row>
    <row r="303" spans="6:14" ht="12.75">
      <c r="F303" s="38"/>
      <c r="N303" s="139"/>
    </row>
    <row r="304" spans="2:14" ht="38.25">
      <c r="B304" s="112" t="s">
        <v>355</v>
      </c>
      <c r="C304" s="53" t="s">
        <v>116</v>
      </c>
      <c r="D304" s="54"/>
      <c r="E304" s="1" t="s">
        <v>101</v>
      </c>
      <c r="F304" s="39">
        <v>990</v>
      </c>
      <c r="G304" s="148" t="s">
        <v>941</v>
      </c>
      <c r="H304" s="1"/>
      <c r="I304" s="1"/>
      <c r="J304" s="1"/>
      <c r="K304" s="1">
        <v>2</v>
      </c>
      <c r="L304" s="1"/>
      <c r="M304" s="1"/>
      <c r="N304" s="41" t="s">
        <v>350</v>
      </c>
    </row>
    <row r="305" spans="2:14" ht="25.5">
      <c r="B305" s="113" t="s">
        <v>355</v>
      </c>
      <c r="C305" s="53" t="s">
        <v>208</v>
      </c>
      <c r="D305" s="54"/>
      <c r="E305" s="1" t="s">
        <v>101</v>
      </c>
      <c r="F305" s="39">
        <v>27</v>
      </c>
      <c r="G305" s="148" t="s">
        <v>941</v>
      </c>
      <c r="H305" s="1">
        <v>1</v>
      </c>
      <c r="I305" s="1">
        <v>2</v>
      </c>
      <c r="J305" s="1"/>
      <c r="K305" s="1"/>
      <c r="L305" s="1"/>
      <c r="M305" s="1"/>
      <c r="N305" s="41" t="s">
        <v>351</v>
      </c>
    </row>
    <row r="306" spans="2:14" ht="25.5">
      <c r="B306" s="113" t="s">
        <v>355</v>
      </c>
      <c r="C306" s="53" t="s">
        <v>456</v>
      </c>
      <c r="D306" s="54"/>
      <c r="E306" s="1" t="s">
        <v>101</v>
      </c>
      <c r="F306" s="39">
        <v>18</v>
      </c>
      <c r="G306" s="148" t="s">
        <v>941</v>
      </c>
      <c r="H306" s="1"/>
      <c r="I306" s="1">
        <v>1</v>
      </c>
      <c r="J306" s="1"/>
      <c r="K306" s="1"/>
      <c r="L306" s="1"/>
      <c r="M306" s="1"/>
      <c r="N306" s="41" t="s">
        <v>352</v>
      </c>
    </row>
    <row r="307" spans="2:14" ht="12.75">
      <c r="B307" s="113" t="s">
        <v>355</v>
      </c>
      <c r="C307" s="49" t="s">
        <v>237</v>
      </c>
      <c r="D307" s="50"/>
      <c r="E307" s="5" t="s">
        <v>106</v>
      </c>
      <c r="F307" s="39">
        <v>4</v>
      </c>
      <c r="G307" s="148" t="s">
        <v>941</v>
      </c>
      <c r="H307" s="1"/>
      <c r="I307" s="1"/>
      <c r="J307" s="1"/>
      <c r="K307" s="1">
        <v>2</v>
      </c>
      <c r="L307" s="1"/>
      <c r="M307" s="1"/>
      <c r="N307" s="41" t="s">
        <v>353</v>
      </c>
    </row>
    <row r="308" ht="12.75">
      <c r="F308" s="38"/>
    </row>
    <row r="309" spans="6:8" ht="12.75">
      <c r="F309" s="38"/>
      <c r="G309" s="9" t="s">
        <v>101</v>
      </c>
      <c r="H309" s="34" t="s">
        <v>361</v>
      </c>
    </row>
    <row r="310" spans="6:8" ht="12.75">
      <c r="F310" s="38"/>
      <c r="G310" s="17" t="s">
        <v>100</v>
      </c>
      <c r="H310" s="34" t="s">
        <v>362</v>
      </c>
    </row>
    <row r="311" spans="6:8" ht="12.75">
      <c r="F311" s="38"/>
      <c r="G311" s="19" t="s">
        <v>98</v>
      </c>
      <c r="H311" s="34" t="s">
        <v>363</v>
      </c>
    </row>
    <row r="312" spans="6:8" ht="12.75">
      <c r="F312" s="38"/>
      <c r="G312" s="28" t="s">
        <v>509</v>
      </c>
      <c r="H312" s="34" t="s">
        <v>364</v>
      </c>
    </row>
    <row r="313" spans="6:8" ht="12.75">
      <c r="F313" s="38"/>
      <c r="G313" s="18" t="s">
        <v>99</v>
      </c>
      <c r="H313" s="34" t="s">
        <v>365</v>
      </c>
    </row>
    <row r="314" spans="6:8" ht="12.75">
      <c r="F314" s="38"/>
      <c r="G314" s="15" t="s">
        <v>103</v>
      </c>
      <c r="H314" s="34" t="s">
        <v>366</v>
      </c>
    </row>
    <row r="315" spans="6:8" ht="12.75">
      <c r="F315" s="38"/>
      <c r="G315" s="30" t="s">
        <v>83</v>
      </c>
      <c r="H315" s="34" t="s">
        <v>367</v>
      </c>
    </row>
    <row r="316" spans="6:8" ht="12.75">
      <c r="F316" s="38"/>
      <c r="G316" s="12" t="s">
        <v>818</v>
      </c>
      <c r="H316" s="34" t="s">
        <v>368</v>
      </c>
    </row>
    <row r="317" spans="6:8" ht="12.75">
      <c r="F317" s="38"/>
      <c r="G317" s="104" t="s">
        <v>446</v>
      </c>
      <c r="H317" s="34" t="s">
        <v>369</v>
      </c>
    </row>
    <row r="318" spans="6:8" ht="12.75">
      <c r="F318" s="38"/>
      <c r="G318" s="16" t="s">
        <v>102</v>
      </c>
      <c r="H318" s="34" t="s">
        <v>370</v>
      </c>
    </row>
    <row r="319" spans="6:8" ht="12.75">
      <c r="F319" s="38"/>
      <c r="G319" s="129" t="s">
        <v>940</v>
      </c>
      <c r="H319" s="34" t="s">
        <v>1081</v>
      </c>
    </row>
    <row r="320" spans="6:8" ht="12.75">
      <c r="F320" s="38"/>
      <c r="G320" s="148" t="s">
        <v>941</v>
      </c>
      <c r="H320" s="34" t="s">
        <v>942</v>
      </c>
    </row>
    <row r="321" ht="12.75">
      <c r="F321" s="38"/>
    </row>
    <row r="322" ht="12.75">
      <c r="F322" s="38"/>
    </row>
    <row r="323" ht="12.75">
      <c r="F323" s="38"/>
    </row>
    <row r="324" spans="2:6" ht="12.75">
      <c r="B324" s="3" t="s">
        <v>704</v>
      </c>
      <c r="F324" s="38"/>
    </row>
  </sheetData>
  <printOptions/>
  <pageMargins left="0.75" right="0.75" top="1" bottom="1" header="0.5" footer="0.5"/>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Q1240"/>
  <sheetViews>
    <sheetView workbookViewId="0" topLeftCell="A1">
      <pane ySplit="8925" topLeftCell="BM108" activePane="bottomLeft" state="split"/>
      <selection pane="topLeft" activeCell="I7" sqref="I7"/>
      <selection pane="bottomLeft" activeCell="C108" sqref="C108"/>
    </sheetView>
  </sheetViews>
  <sheetFormatPr defaultColWidth="9.140625" defaultRowHeight="12.75"/>
  <cols>
    <col min="1" max="1" width="5.140625" style="3" customWidth="1"/>
    <col min="2" max="2" width="8.28125" style="3" bestFit="1" customWidth="1"/>
    <col min="3" max="3" width="11.57421875" style="89" customWidth="1"/>
    <col min="4" max="4" width="11.57421875" style="33" customWidth="1"/>
    <col min="5" max="5" width="8.140625" style="3" customWidth="1"/>
    <col min="6" max="6" width="7.00390625" style="3" customWidth="1"/>
    <col min="7" max="7" width="4.28125" style="3" bestFit="1" customWidth="1"/>
    <col min="8" max="8" width="6.28125" style="3" bestFit="1" customWidth="1"/>
    <col min="9" max="9" width="8.00390625" style="3" bestFit="1" customWidth="1"/>
    <col min="10" max="10" width="5.8515625" style="3" bestFit="1" customWidth="1"/>
    <col min="11" max="11" width="7.140625" style="3" bestFit="1" customWidth="1"/>
    <col min="12" max="12" width="5.8515625" style="3" bestFit="1" customWidth="1"/>
    <col min="13" max="13" width="6.28125" style="3" bestFit="1" customWidth="1"/>
    <col min="14" max="14" width="133.00390625" style="3" bestFit="1" customWidth="1"/>
    <col min="15" max="15" width="7.140625" style="3" customWidth="1"/>
    <col min="16" max="16384" width="9.140625" style="3" customWidth="1"/>
  </cols>
  <sheetData>
    <row r="1" ht="12.75">
      <c r="F1" s="33"/>
    </row>
    <row r="2" ht="12.75">
      <c r="M2" s="47" t="s">
        <v>628</v>
      </c>
    </row>
    <row r="3" spans="7:14" ht="12.75">
      <c r="G3" s="34"/>
      <c r="H3" s="3" t="s">
        <v>800</v>
      </c>
      <c r="I3" s="35" t="s">
        <v>800</v>
      </c>
      <c r="J3" s="36" t="s">
        <v>800</v>
      </c>
      <c r="K3" s="36" t="s">
        <v>800</v>
      </c>
      <c r="L3" s="37" t="s">
        <v>800</v>
      </c>
      <c r="M3" s="38"/>
      <c r="N3" s="3" t="s">
        <v>800</v>
      </c>
    </row>
    <row r="4" spans="1:14" ht="12.75">
      <c r="A4" s="3" t="s">
        <v>380</v>
      </c>
      <c r="C4" s="89" t="s">
        <v>819</v>
      </c>
      <c r="E4" s="3" t="s">
        <v>105</v>
      </c>
      <c r="F4" s="3" t="s">
        <v>447</v>
      </c>
      <c r="G4" s="3" t="s">
        <v>816</v>
      </c>
      <c r="H4" s="3" t="s">
        <v>797</v>
      </c>
      <c r="I4" s="35" t="s">
        <v>798</v>
      </c>
      <c r="J4" s="36" t="s">
        <v>799</v>
      </c>
      <c r="K4" s="36" t="s">
        <v>801</v>
      </c>
      <c r="L4" s="37" t="s">
        <v>807</v>
      </c>
      <c r="M4" s="38" t="s">
        <v>388</v>
      </c>
      <c r="N4" s="3" t="s">
        <v>802</v>
      </c>
    </row>
    <row r="5" spans="1:14" ht="12.75">
      <c r="A5" s="3">
        <f aca="true" t="shared" si="0" ref="A5:A36">COUNTIF(C$107:C$65536,C5)</f>
        <v>8</v>
      </c>
      <c r="B5" s="42"/>
      <c r="C5" s="53" t="s">
        <v>508</v>
      </c>
      <c r="D5" s="54"/>
      <c r="E5" s="1" t="s">
        <v>101</v>
      </c>
      <c r="F5" s="39">
        <v>2</v>
      </c>
      <c r="G5" s="104" t="s">
        <v>446</v>
      </c>
      <c r="H5" s="6"/>
      <c r="I5" s="6"/>
      <c r="J5" s="1"/>
      <c r="K5" s="1">
        <v>3</v>
      </c>
      <c r="L5" s="1"/>
      <c r="M5" s="23" t="s">
        <v>100</v>
      </c>
      <c r="N5" s="132" t="s">
        <v>1102</v>
      </c>
    </row>
    <row r="6" spans="1:14" ht="12.75">
      <c r="A6" s="3">
        <f t="shared" si="0"/>
        <v>4</v>
      </c>
      <c r="B6" s="42"/>
      <c r="C6" s="53" t="s">
        <v>633</v>
      </c>
      <c r="D6" s="54"/>
      <c r="E6" s="1" t="s">
        <v>101</v>
      </c>
      <c r="F6" s="39">
        <v>3</v>
      </c>
      <c r="G6" s="104" t="s">
        <v>446</v>
      </c>
      <c r="H6" s="6">
        <v>3</v>
      </c>
      <c r="I6" s="6"/>
      <c r="J6" s="1"/>
      <c r="K6" s="1"/>
      <c r="L6" s="1"/>
      <c r="M6" s="1"/>
      <c r="N6" s="40" t="s">
        <v>634</v>
      </c>
    </row>
    <row r="7" spans="1:14" ht="12.75">
      <c r="A7" s="3">
        <f t="shared" si="0"/>
        <v>4</v>
      </c>
      <c r="B7" s="42"/>
      <c r="C7" s="59" t="s">
        <v>79</v>
      </c>
      <c r="D7" s="60"/>
      <c r="E7" s="1" t="s">
        <v>101</v>
      </c>
      <c r="F7" s="39">
        <v>4</v>
      </c>
      <c r="G7" s="104" t="s">
        <v>446</v>
      </c>
      <c r="H7" s="31"/>
      <c r="I7" s="31"/>
      <c r="J7" s="31"/>
      <c r="K7" s="31"/>
      <c r="L7" s="31"/>
      <c r="M7" s="39" t="s">
        <v>389</v>
      </c>
      <c r="N7" s="140" t="s">
        <v>175</v>
      </c>
    </row>
    <row r="8" spans="1:14" ht="12.75">
      <c r="A8" s="3">
        <f t="shared" si="0"/>
        <v>8</v>
      </c>
      <c r="B8" s="42"/>
      <c r="C8" s="53" t="s">
        <v>117</v>
      </c>
      <c r="D8" s="54"/>
      <c r="E8" s="1" t="s">
        <v>101</v>
      </c>
      <c r="F8" s="39">
        <v>4</v>
      </c>
      <c r="G8" s="19" t="s">
        <v>98</v>
      </c>
      <c r="H8" s="1"/>
      <c r="I8" s="1"/>
      <c r="J8" s="1"/>
      <c r="K8" s="1" t="s">
        <v>80</v>
      </c>
      <c r="L8" s="1"/>
      <c r="M8" s="1"/>
      <c r="N8" s="41" t="s">
        <v>1103</v>
      </c>
    </row>
    <row r="9" spans="1:14" ht="12.75">
      <c r="A9" s="3">
        <f t="shared" si="0"/>
        <v>8</v>
      </c>
      <c r="B9" s="42"/>
      <c r="C9" s="53" t="s">
        <v>781</v>
      </c>
      <c r="D9" s="54"/>
      <c r="E9" s="1" t="s">
        <v>101</v>
      </c>
      <c r="F9" s="39">
        <v>2</v>
      </c>
      <c r="G9" s="104" t="s">
        <v>446</v>
      </c>
      <c r="H9" s="6"/>
      <c r="I9" s="6"/>
      <c r="J9" s="1"/>
      <c r="K9" s="1"/>
      <c r="L9" s="1"/>
      <c r="M9" s="1"/>
      <c r="N9" s="40" t="s">
        <v>782</v>
      </c>
    </row>
    <row r="10" spans="1:14" ht="12.75">
      <c r="A10" s="3">
        <f t="shared" si="0"/>
        <v>10</v>
      </c>
      <c r="B10" s="42"/>
      <c r="C10" s="53" t="s">
        <v>411</v>
      </c>
      <c r="D10" s="54"/>
      <c r="E10" s="1" t="s">
        <v>101</v>
      </c>
      <c r="F10" s="39">
        <v>11</v>
      </c>
      <c r="G10" s="28" t="s">
        <v>509</v>
      </c>
      <c r="H10" s="6"/>
      <c r="I10" s="6">
        <v>1</v>
      </c>
      <c r="J10" s="1">
        <v>1</v>
      </c>
      <c r="K10" s="5" t="s">
        <v>605</v>
      </c>
      <c r="L10" s="1"/>
      <c r="M10" s="1"/>
      <c r="N10" s="133" t="s">
        <v>1104</v>
      </c>
    </row>
    <row r="11" spans="1:14" ht="12.75">
      <c r="A11" s="3">
        <f t="shared" si="0"/>
        <v>9</v>
      </c>
      <c r="B11" s="42"/>
      <c r="C11" s="57" t="s">
        <v>824</v>
      </c>
      <c r="D11" s="58"/>
      <c r="E11" s="1" t="s">
        <v>101</v>
      </c>
      <c r="F11" s="39">
        <v>10</v>
      </c>
      <c r="G11" s="11" t="s">
        <v>83</v>
      </c>
      <c r="H11" s="31" t="s">
        <v>803</v>
      </c>
      <c r="I11" s="31">
        <v>1</v>
      </c>
      <c r="J11" s="31"/>
      <c r="K11" s="31"/>
      <c r="L11" s="31"/>
      <c r="M11" s="39"/>
      <c r="N11" s="135" t="s">
        <v>1110</v>
      </c>
    </row>
    <row r="12" spans="1:14" ht="12.75">
      <c r="A12" s="3">
        <f t="shared" si="0"/>
        <v>9</v>
      </c>
      <c r="B12" s="42"/>
      <c r="C12" s="59" t="s">
        <v>826</v>
      </c>
      <c r="D12" s="60"/>
      <c r="E12" s="1" t="s">
        <v>101</v>
      </c>
      <c r="F12" s="39">
        <v>3</v>
      </c>
      <c r="G12" s="30" t="s">
        <v>83</v>
      </c>
      <c r="H12" s="31"/>
      <c r="I12" s="31"/>
      <c r="J12" s="31"/>
      <c r="K12" s="31"/>
      <c r="L12" s="31"/>
      <c r="M12" s="39" t="s">
        <v>775</v>
      </c>
      <c r="N12" s="140" t="s">
        <v>176</v>
      </c>
    </row>
    <row r="13" spans="1:14" ht="12.75">
      <c r="A13" s="3">
        <f t="shared" si="0"/>
        <v>9</v>
      </c>
      <c r="B13" s="42"/>
      <c r="C13" s="53" t="s">
        <v>118</v>
      </c>
      <c r="D13" s="54"/>
      <c r="E13" s="1" t="s">
        <v>101</v>
      </c>
      <c r="F13" s="39">
        <v>3</v>
      </c>
      <c r="G13" s="14" t="s">
        <v>103</v>
      </c>
      <c r="H13" s="1">
        <v>3</v>
      </c>
      <c r="I13" s="1"/>
      <c r="J13" s="1"/>
      <c r="K13" s="1"/>
      <c r="L13" s="1"/>
      <c r="M13" s="1"/>
      <c r="N13" s="41" t="s">
        <v>1111</v>
      </c>
    </row>
    <row r="14" spans="1:14" ht="25.5">
      <c r="A14" s="3">
        <f t="shared" si="0"/>
        <v>9</v>
      </c>
      <c r="B14" s="42"/>
      <c r="C14" s="53" t="s">
        <v>134</v>
      </c>
      <c r="D14" s="54"/>
      <c r="E14" s="1" t="s">
        <v>101</v>
      </c>
      <c r="F14" s="39">
        <v>11</v>
      </c>
      <c r="G14" s="18" t="s">
        <v>99</v>
      </c>
      <c r="H14" s="1"/>
      <c r="I14" s="1"/>
      <c r="J14" s="1"/>
      <c r="K14" s="1">
        <v>2</v>
      </c>
      <c r="L14" s="1"/>
      <c r="M14" s="1"/>
      <c r="N14" s="41" t="s">
        <v>1118</v>
      </c>
    </row>
    <row r="15" spans="1:14" ht="12.75">
      <c r="A15" s="3">
        <f t="shared" si="0"/>
        <v>9</v>
      </c>
      <c r="B15" s="42"/>
      <c r="C15" s="61" t="s">
        <v>122</v>
      </c>
      <c r="D15" s="62"/>
      <c r="E15" s="8" t="s">
        <v>112</v>
      </c>
      <c r="F15" s="39">
        <v>15</v>
      </c>
      <c r="G15" s="43" t="s">
        <v>102</v>
      </c>
      <c r="H15" s="1">
        <v>1</v>
      </c>
      <c r="I15" s="1">
        <v>1</v>
      </c>
      <c r="J15" s="1"/>
      <c r="K15" s="1"/>
      <c r="L15" s="1"/>
      <c r="M15" s="1"/>
      <c r="N15" s="41" t="s">
        <v>1105</v>
      </c>
    </row>
    <row r="16" spans="1:14" ht="12.75">
      <c r="A16" s="3">
        <f t="shared" si="0"/>
        <v>10</v>
      </c>
      <c r="B16" s="42"/>
      <c r="C16" s="53" t="s">
        <v>131</v>
      </c>
      <c r="D16" s="54"/>
      <c r="E16" s="1" t="s">
        <v>101</v>
      </c>
      <c r="F16" s="39">
        <v>7</v>
      </c>
      <c r="G16" s="9" t="s">
        <v>101</v>
      </c>
      <c r="H16" s="1"/>
      <c r="I16" s="1"/>
      <c r="J16" s="1">
        <v>1</v>
      </c>
      <c r="K16" s="1">
        <v>1</v>
      </c>
      <c r="L16" s="1"/>
      <c r="M16" s="1"/>
      <c r="N16" s="41" t="s">
        <v>0</v>
      </c>
    </row>
    <row r="17" spans="1:14" ht="25.5">
      <c r="A17" s="3">
        <f t="shared" si="0"/>
        <v>7</v>
      </c>
      <c r="B17" s="42"/>
      <c r="C17" s="63" t="s">
        <v>825</v>
      </c>
      <c r="D17" s="64"/>
      <c r="E17" s="22" t="s">
        <v>111</v>
      </c>
      <c r="F17" s="39">
        <v>6</v>
      </c>
      <c r="G17" s="11" t="s">
        <v>83</v>
      </c>
      <c r="H17" s="31">
        <v>2</v>
      </c>
      <c r="I17" s="31"/>
      <c r="J17" s="31"/>
      <c r="K17" s="31"/>
      <c r="L17" s="31"/>
      <c r="M17" s="39"/>
      <c r="N17" s="135" t="s">
        <v>177</v>
      </c>
    </row>
    <row r="18" spans="1:14" ht="12.75">
      <c r="A18" s="3">
        <f t="shared" si="0"/>
        <v>10</v>
      </c>
      <c r="B18" s="42"/>
      <c r="C18" s="53" t="s">
        <v>130</v>
      </c>
      <c r="D18" s="54"/>
      <c r="E18" s="1" t="s">
        <v>101</v>
      </c>
      <c r="F18" s="39">
        <v>10</v>
      </c>
      <c r="G18" s="16" t="s">
        <v>102</v>
      </c>
      <c r="H18" s="1">
        <v>1</v>
      </c>
      <c r="I18" s="1">
        <v>1</v>
      </c>
      <c r="J18" s="1"/>
      <c r="K18" s="1"/>
      <c r="L18" s="1"/>
      <c r="M18" s="1"/>
      <c r="N18" s="41" t="s">
        <v>1106</v>
      </c>
    </row>
    <row r="19" spans="1:14" ht="12.75">
      <c r="A19" s="3">
        <f t="shared" si="0"/>
        <v>8</v>
      </c>
      <c r="B19" s="42"/>
      <c r="C19" s="53" t="s">
        <v>138</v>
      </c>
      <c r="D19" s="54"/>
      <c r="E19" s="1" t="s">
        <v>101</v>
      </c>
      <c r="F19" s="39">
        <v>10</v>
      </c>
      <c r="G19" s="19" t="s">
        <v>98</v>
      </c>
      <c r="H19" s="1">
        <v>1</v>
      </c>
      <c r="I19" s="1">
        <v>1</v>
      </c>
      <c r="J19" s="1"/>
      <c r="K19" s="1"/>
      <c r="L19" s="1"/>
      <c r="M19" s="1"/>
      <c r="N19" s="41" t="s">
        <v>178</v>
      </c>
    </row>
    <row r="20" spans="1:14" ht="25.5">
      <c r="A20" s="3">
        <f t="shared" si="0"/>
        <v>4</v>
      </c>
      <c r="B20" s="42"/>
      <c r="C20" s="61" t="s">
        <v>1092</v>
      </c>
      <c r="D20" s="62"/>
      <c r="E20" s="8" t="s">
        <v>112</v>
      </c>
      <c r="F20" s="39">
        <v>19</v>
      </c>
      <c r="G20" s="129" t="s">
        <v>940</v>
      </c>
      <c r="H20" s="1"/>
      <c r="I20" s="1"/>
      <c r="J20" s="1"/>
      <c r="K20" s="1">
        <v>1</v>
      </c>
      <c r="L20" s="1"/>
      <c r="M20" s="1" t="s">
        <v>389</v>
      </c>
      <c r="N20" s="4" t="s">
        <v>700</v>
      </c>
    </row>
    <row r="21" spans="1:14" ht="12.75">
      <c r="A21" s="3">
        <f t="shared" si="0"/>
        <v>7</v>
      </c>
      <c r="B21" s="42"/>
      <c r="C21" s="57" t="s">
        <v>827</v>
      </c>
      <c r="D21" s="58"/>
      <c r="E21" s="1" t="s">
        <v>101</v>
      </c>
      <c r="F21" s="39">
        <v>3</v>
      </c>
      <c r="G21" s="11" t="s">
        <v>83</v>
      </c>
      <c r="H21" s="31"/>
      <c r="I21" s="31"/>
      <c r="J21" s="31"/>
      <c r="K21" s="31">
        <v>2</v>
      </c>
      <c r="L21" s="31"/>
      <c r="M21" s="39"/>
      <c r="N21" s="135" t="s">
        <v>179</v>
      </c>
    </row>
    <row r="22" spans="1:14" ht="25.5">
      <c r="A22" s="3">
        <f t="shared" si="0"/>
        <v>8</v>
      </c>
      <c r="B22" s="42"/>
      <c r="C22" s="53" t="s">
        <v>152</v>
      </c>
      <c r="D22" s="54"/>
      <c r="E22" s="1" t="s">
        <v>101</v>
      </c>
      <c r="F22" s="39">
        <v>7</v>
      </c>
      <c r="G22" s="18" t="s">
        <v>99</v>
      </c>
      <c r="H22" s="1"/>
      <c r="I22" s="1"/>
      <c r="J22" s="1"/>
      <c r="K22" s="1"/>
      <c r="L22" s="1"/>
      <c r="M22" s="1" t="s">
        <v>389</v>
      </c>
      <c r="N22" s="4" t="s">
        <v>715</v>
      </c>
    </row>
    <row r="23" spans="1:14" ht="12.75">
      <c r="A23" s="3">
        <f t="shared" si="0"/>
        <v>8</v>
      </c>
      <c r="B23" s="42"/>
      <c r="C23" s="53" t="s">
        <v>161</v>
      </c>
      <c r="D23" s="54"/>
      <c r="E23" s="1" t="s">
        <v>101</v>
      </c>
      <c r="F23" s="39">
        <v>12</v>
      </c>
      <c r="G23" s="19" t="s">
        <v>98</v>
      </c>
      <c r="H23" s="1" t="s">
        <v>803</v>
      </c>
      <c r="I23" s="1">
        <v>1</v>
      </c>
      <c r="J23" s="1">
        <v>1</v>
      </c>
      <c r="K23" s="1"/>
      <c r="L23" s="1"/>
      <c r="M23" s="1" t="s">
        <v>389</v>
      </c>
      <c r="N23" s="136" t="s">
        <v>15</v>
      </c>
    </row>
    <row r="24" spans="1:14" ht="25.5">
      <c r="A24" s="3">
        <f t="shared" si="0"/>
        <v>9</v>
      </c>
      <c r="B24" s="42"/>
      <c r="C24" s="65" t="s">
        <v>150</v>
      </c>
      <c r="D24" s="66"/>
      <c r="E24" s="20" t="s">
        <v>110</v>
      </c>
      <c r="F24" s="39">
        <v>6</v>
      </c>
      <c r="G24" s="17" t="s">
        <v>100</v>
      </c>
      <c r="H24" s="1"/>
      <c r="I24" s="1"/>
      <c r="J24" s="1"/>
      <c r="K24" s="1">
        <v>2</v>
      </c>
      <c r="L24" s="1"/>
      <c r="M24" s="1"/>
      <c r="N24" s="41" t="s">
        <v>180</v>
      </c>
    </row>
    <row r="25" spans="1:14" ht="12.75">
      <c r="A25" s="3">
        <f t="shared" si="0"/>
        <v>6</v>
      </c>
      <c r="B25" s="42"/>
      <c r="C25" s="53" t="s">
        <v>139</v>
      </c>
      <c r="D25" s="68"/>
      <c r="E25" s="21" t="s">
        <v>108</v>
      </c>
      <c r="F25" s="39">
        <v>8</v>
      </c>
      <c r="G25" s="15" t="s">
        <v>103</v>
      </c>
      <c r="H25" s="1">
        <v>1</v>
      </c>
      <c r="I25" s="1">
        <v>1</v>
      </c>
      <c r="J25" s="1"/>
      <c r="K25" s="1"/>
      <c r="L25" s="1">
        <v>1</v>
      </c>
      <c r="M25" s="1"/>
      <c r="N25" s="41" t="s">
        <v>1001</v>
      </c>
    </row>
    <row r="26" spans="1:14" ht="12.75">
      <c r="A26" s="3">
        <f t="shared" si="0"/>
        <v>4</v>
      </c>
      <c r="B26" s="42"/>
      <c r="C26" s="49" t="s">
        <v>90</v>
      </c>
      <c r="D26" s="50"/>
      <c r="E26" s="5" t="s">
        <v>106</v>
      </c>
      <c r="F26" s="39">
        <v>7</v>
      </c>
      <c r="G26" s="12" t="s">
        <v>818</v>
      </c>
      <c r="H26" s="1"/>
      <c r="I26" s="1"/>
      <c r="J26" s="1"/>
      <c r="K26" s="1">
        <v>1</v>
      </c>
      <c r="L26" s="1"/>
      <c r="M26" s="1" t="s">
        <v>785</v>
      </c>
      <c r="N26" s="41" t="s">
        <v>1</v>
      </c>
    </row>
    <row r="27" spans="1:14" ht="12.75">
      <c r="A27" s="3">
        <f t="shared" si="0"/>
        <v>8</v>
      </c>
      <c r="B27" s="42"/>
      <c r="C27" s="53" t="s">
        <v>140</v>
      </c>
      <c r="D27" s="54"/>
      <c r="E27" s="1" t="s">
        <v>101</v>
      </c>
      <c r="F27" s="39">
        <v>8</v>
      </c>
      <c r="G27" s="15" t="s">
        <v>103</v>
      </c>
      <c r="H27" s="1">
        <v>2</v>
      </c>
      <c r="I27" s="1"/>
      <c r="J27" s="1"/>
      <c r="K27" s="1"/>
      <c r="L27" s="1"/>
      <c r="M27" s="1" t="s">
        <v>777</v>
      </c>
      <c r="N27" s="41" t="s">
        <v>1112</v>
      </c>
    </row>
    <row r="28" spans="1:14" ht="12.75">
      <c r="A28" s="3">
        <f t="shared" si="0"/>
        <v>8</v>
      </c>
      <c r="B28" s="42"/>
      <c r="C28" s="49" t="s">
        <v>414</v>
      </c>
      <c r="D28" s="50"/>
      <c r="E28" s="5" t="s">
        <v>106</v>
      </c>
      <c r="F28" s="39">
        <v>6</v>
      </c>
      <c r="G28" s="28" t="s">
        <v>509</v>
      </c>
      <c r="H28" s="6"/>
      <c r="I28" s="6"/>
      <c r="J28" s="1"/>
      <c r="K28" s="1">
        <v>1</v>
      </c>
      <c r="L28" s="1"/>
      <c r="M28" s="1"/>
      <c r="N28" s="41" t="s">
        <v>2</v>
      </c>
    </row>
    <row r="29" spans="1:14" ht="12.75">
      <c r="A29" s="3">
        <f t="shared" si="0"/>
        <v>8</v>
      </c>
      <c r="B29" s="42"/>
      <c r="C29" s="53" t="s">
        <v>151</v>
      </c>
      <c r="D29" s="54"/>
      <c r="E29" s="1" t="s">
        <v>101</v>
      </c>
      <c r="F29" s="39">
        <v>10</v>
      </c>
      <c r="G29" s="17" t="s">
        <v>100</v>
      </c>
      <c r="H29" s="1">
        <v>1</v>
      </c>
      <c r="I29" s="1">
        <v>1</v>
      </c>
      <c r="J29" s="1"/>
      <c r="K29" s="1"/>
      <c r="L29" s="1"/>
      <c r="M29" s="1"/>
      <c r="N29" s="41" t="s">
        <v>53</v>
      </c>
    </row>
    <row r="30" spans="1:14" ht="12.75">
      <c r="A30" s="3">
        <f t="shared" si="0"/>
        <v>8</v>
      </c>
      <c r="B30" s="42"/>
      <c r="C30" s="53" t="s">
        <v>157</v>
      </c>
      <c r="D30" s="54"/>
      <c r="E30" s="1" t="s">
        <v>101</v>
      </c>
      <c r="F30" s="39">
        <v>10</v>
      </c>
      <c r="G30" s="18" t="s">
        <v>99</v>
      </c>
      <c r="H30" s="1">
        <v>1</v>
      </c>
      <c r="I30" s="1">
        <v>1</v>
      </c>
      <c r="J30" s="1"/>
      <c r="K30" s="1">
        <v>1</v>
      </c>
      <c r="L30" s="1"/>
      <c r="M30" s="1"/>
      <c r="N30" s="41" t="s">
        <v>3</v>
      </c>
    </row>
    <row r="31" spans="1:14" ht="25.5">
      <c r="A31" s="3">
        <f t="shared" si="0"/>
        <v>8</v>
      </c>
      <c r="B31" s="42"/>
      <c r="C31" s="65" t="s">
        <v>158</v>
      </c>
      <c r="D31" s="66"/>
      <c r="E31" s="20" t="s">
        <v>110</v>
      </c>
      <c r="F31" s="39">
        <v>6</v>
      </c>
      <c r="G31" s="18" t="s">
        <v>99</v>
      </c>
      <c r="H31" s="1">
        <v>2</v>
      </c>
      <c r="I31" s="1"/>
      <c r="J31" s="1"/>
      <c r="K31" s="1"/>
      <c r="L31" s="1"/>
      <c r="M31" s="1"/>
      <c r="N31" s="4" t="s">
        <v>74</v>
      </c>
    </row>
    <row r="32" spans="1:14" ht="25.5">
      <c r="A32" s="3">
        <f t="shared" si="0"/>
        <v>8</v>
      </c>
      <c r="B32" s="42"/>
      <c r="C32" s="53" t="s">
        <v>204</v>
      </c>
      <c r="D32" s="54"/>
      <c r="E32" s="1" t="s">
        <v>101</v>
      </c>
      <c r="F32" s="39">
        <v>10</v>
      </c>
      <c r="G32" s="19" t="s">
        <v>98</v>
      </c>
      <c r="H32" s="1">
        <v>1</v>
      </c>
      <c r="I32" s="1">
        <v>1</v>
      </c>
      <c r="J32" s="1"/>
      <c r="K32" s="1"/>
      <c r="L32" s="1"/>
      <c r="M32" s="1"/>
      <c r="N32" s="41" t="s">
        <v>54</v>
      </c>
    </row>
    <row r="33" spans="1:14" ht="12.75">
      <c r="A33" s="3">
        <f t="shared" si="0"/>
        <v>7</v>
      </c>
      <c r="B33" s="42"/>
      <c r="C33" s="53" t="s">
        <v>142</v>
      </c>
      <c r="D33" s="54"/>
      <c r="E33" s="1" t="s">
        <v>101</v>
      </c>
      <c r="F33" s="39">
        <v>7</v>
      </c>
      <c r="G33" s="15" t="s">
        <v>103</v>
      </c>
      <c r="H33" s="1" t="s">
        <v>803</v>
      </c>
      <c r="I33" s="1"/>
      <c r="J33" s="1"/>
      <c r="K33" s="1" t="s">
        <v>803</v>
      </c>
      <c r="L33" s="1"/>
      <c r="M33" s="1" t="s">
        <v>777</v>
      </c>
      <c r="N33" s="4" t="s">
        <v>181</v>
      </c>
    </row>
    <row r="34" spans="1:14" ht="25.5">
      <c r="A34" s="3">
        <f t="shared" si="0"/>
        <v>6</v>
      </c>
      <c r="B34" s="42"/>
      <c r="C34" s="53" t="s">
        <v>205</v>
      </c>
      <c r="D34" s="54"/>
      <c r="E34" s="1" t="s">
        <v>101</v>
      </c>
      <c r="F34" s="39">
        <v>10</v>
      </c>
      <c r="G34" s="19" t="s">
        <v>98</v>
      </c>
      <c r="H34" s="1" t="s">
        <v>803</v>
      </c>
      <c r="I34" s="1"/>
      <c r="J34" s="1">
        <v>1</v>
      </c>
      <c r="K34" s="1" t="s">
        <v>803</v>
      </c>
      <c r="L34" s="1"/>
      <c r="M34" s="1"/>
      <c r="N34" s="41" t="s">
        <v>55</v>
      </c>
    </row>
    <row r="35" spans="1:14" ht="12.75">
      <c r="A35" s="3">
        <f t="shared" si="0"/>
        <v>7</v>
      </c>
      <c r="B35" s="42"/>
      <c r="C35" s="53" t="s">
        <v>149</v>
      </c>
      <c r="D35" s="54"/>
      <c r="E35" s="1" t="s">
        <v>101</v>
      </c>
      <c r="F35" s="39">
        <v>9</v>
      </c>
      <c r="G35" s="16" t="s">
        <v>102</v>
      </c>
      <c r="H35" s="1">
        <v>3</v>
      </c>
      <c r="I35" s="1">
        <v>1</v>
      </c>
      <c r="J35" s="1"/>
      <c r="K35" s="1"/>
      <c r="L35" s="1"/>
      <c r="M35" s="1"/>
      <c r="N35" s="41" t="s">
        <v>1113</v>
      </c>
    </row>
    <row r="36" spans="1:14" ht="25.5">
      <c r="A36" s="3">
        <f t="shared" si="0"/>
        <v>9</v>
      </c>
      <c r="B36" s="42"/>
      <c r="C36" s="69" t="s">
        <v>830</v>
      </c>
      <c r="D36" s="70"/>
      <c r="E36" s="22" t="s">
        <v>111</v>
      </c>
      <c r="F36" s="39">
        <v>11</v>
      </c>
      <c r="G36" s="12" t="s">
        <v>818</v>
      </c>
      <c r="H36" s="1" t="s">
        <v>779</v>
      </c>
      <c r="I36" s="1"/>
      <c r="J36" s="1"/>
      <c r="K36" s="1"/>
      <c r="L36" s="1"/>
      <c r="M36" s="1" t="s">
        <v>373</v>
      </c>
      <c r="N36" s="4" t="s">
        <v>182</v>
      </c>
    </row>
    <row r="37" spans="1:14" ht="12.75">
      <c r="A37" s="3">
        <f aca="true" t="shared" si="1" ref="A37:A68">COUNTIF(C$107:C$65536,C37)</f>
        <v>8</v>
      </c>
      <c r="B37" s="42"/>
      <c r="C37" s="53" t="s">
        <v>144</v>
      </c>
      <c r="D37" s="54"/>
      <c r="E37" s="1" t="s">
        <v>101</v>
      </c>
      <c r="F37" s="39">
        <v>11</v>
      </c>
      <c r="G37" s="15" t="s">
        <v>103</v>
      </c>
      <c r="H37" s="1">
        <v>1</v>
      </c>
      <c r="I37" s="1">
        <v>1</v>
      </c>
      <c r="J37" s="1"/>
      <c r="K37" s="1"/>
      <c r="L37" s="1"/>
      <c r="M37" s="1"/>
      <c r="N37" s="41" t="s">
        <v>1107</v>
      </c>
    </row>
    <row r="38" spans="1:14" ht="12.75">
      <c r="A38" s="3">
        <f t="shared" si="1"/>
        <v>10</v>
      </c>
      <c r="B38" s="42"/>
      <c r="C38" s="57" t="s">
        <v>831</v>
      </c>
      <c r="D38" s="58"/>
      <c r="E38" s="1" t="s">
        <v>101</v>
      </c>
      <c r="F38" s="39">
        <v>3</v>
      </c>
      <c r="G38" s="11" t="s">
        <v>83</v>
      </c>
      <c r="H38" s="31"/>
      <c r="I38" s="31"/>
      <c r="J38" s="31">
        <v>1</v>
      </c>
      <c r="K38" s="31">
        <v>2</v>
      </c>
      <c r="L38" s="31"/>
      <c r="M38" s="39"/>
      <c r="N38" s="135" t="s">
        <v>4</v>
      </c>
    </row>
    <row r="39" spans="1:14" ht="12.75">
      <c r="A39" s="3">
        <f t="shared" si="1"/>
        <v>9</v>
      </c>
      <c r="B39" s="42"/>
      <c r="C39" s="57" t="s">
        <v>828</v>
      </c>
      <c r="D39" s="58"/>
      <c r="E39" s="1" t="s">
        <v>101</v>
      </c>
      <c r="F39" s="39">
        <v>2</v>
      </c>
      <c r="G39" s="11" t="s">
        <v>83</v>
      </c>
      <c r="H39" s="31"/>
      <c r="I39" s="31"/>
      <c r="J39" s="31"/>
      <c r="K39" s="31"/>
      <c r="L39" s="31"/>
      <c r="M39" s="39"/>
      <c r="N39" s="140" t="s">
        <v>183</v>
      </c>
    </row>
    <row r="40" spans="1:14" ht="25.5">
      <c r="A40" s="3">
        <f t="shared" si="1"/>
        <v>8</v>
      </c>
      <c r="B40" s="42"/>
      <c r="C40" s="53" t="s">
        <v>415</v>
      </c>
      <c r="D40" s="54"/>
      <c r="E40" s="1" t="s">
        <v>101</v>
      </c>
      <c r="F40" s="39">
        <v>11</v>
      </c>
      <c r="G40" s="28" t="s">
        <v>509</v>
      </c>
      <c r="H40" s="6">
        <v>2</v>
      </c>
      <c r="I40" s="6">
        <v>1</v>
      </c>
      <c r="J40" s="1"/>
      <c r="K40" s="1"/>
      <c r="L40" s="1"/>
      <c r="M40" s="1"/>
      <c r="N40" s="41" t="s">
        <v>184</v>
      </c>
    </row>
    <row r="41" spans="1:14" ht="12.75">
      <c r="A41" s="3">
        <f t="shared" si="1"/>
        <v>6</v>
      </c>
      <c r="B41" s="42"/>
      <c r="C41" s="53" t="s">
        <v>233</v>
      </c>
      <c r="D41" s="54"/>
      <c r="E41" s="1" t="s">
        <v>101</v>
      </c>
      <c r="F41" s="39">
        <v>3</v>
      </c>
      <c r="G41" s="19" t="s">
        <v>98</v>
      </c>
      <c r="H41" s="1"/>
      <c r="I41" s="1"/>
      <c r="J41" s="1"/>
      <c r="K41" s="1"/>
      <c r="L41" s="1"/>
      <c r="M41" s="1"/>
      <c r="N41" s="4" t="s">
        <v>185</v>
      </c>
    </row>
    <row r="42" spans="1:14" ht="12.75">
      <c r="A42" s="3">
        <f t="shared" si="1"/>
        <v>9</v>
      </c>
      <c r="B42" s="42"/>
      <c r="C42" s="53" t="s">
        <v>209</v>
      </c>
      <c r="D42" s="54"/>
      <c r="E42" s="1" t="s">
        <v>101</v>
      </c>
      <c r="F42" s="39">
        <v>7</v>
      </c>
      <c r="G42" s="15" t="s">
        <v>103</v>
      </c>
      <c r="H42" s="1"/>
      <c r="I42" s="1"/>
      <c r="J42" s="1">
        <v>1</v>
      </c>
      <c r="K42" s="1" t="s">
        <v>803</v>
      </c>
      <c r="L42" s="1"/>
      <c r="M42" s="1"/>
      <c r="N42" s="41" t="s">
        <v>186</v>
      </c>
    </row>
    <row r="43" spans="1:14" ht="25.5">
      <c r="A43" s="3">
        <f t="shared" si="1"/>
        <v>10</v>
      </c>
      <c r="B43" s="42"/>
      <c r="C43" s="71" t="s">
        <v>841</v>
      </c>
      <c r="D43" s="72"/>
      <c r="E43" s="1" t="s">
        <v>101</v>
      </c>
      <c r="F43" s="39">
        <v>11</v>
      </c>
      <c r="G43" s="12" t="s">
        <v>818</v>
      </c>
      <c r="H43" s="1"/>
      <c r="I43" s="1"/>
      <c r="J43" s="1"/>
      <c r="K43" s="1">
        <v>1</v>
      </c>
      <c r="L43" s="48" t="s">
        <v>606</v>
      </c>
      <c r="M43" s="1" t="s">
        <v>374</v>
      </c>
      <c r="N43" s="134" t="s">
        <v>187</v>
      </c>
    </row>
    <row r="44" spans="1:14" ht="25.5">
      <c r="A44" s="3">
        <f t="shared" si="1"/>
        <v>7</v>
      </c>
      <c r="B44" s="42"/>
      <c r="C44" s="73" t="s">
        <v>835</v>
      </c>
      <c r="D44" s="74"/>
      <c r="E44" s="20" t="s">
        <v>110</v>
      </c>
      <c r="F44" s="39">
        <v>7</v>
      </c>
      <c r="G44" s="11" t="s">
        <v>83</v>
      </c>
      <c r="H44" s="31"/>
      <c r="I44" s="31"/>
      <c r="J44" s="31"/>
      <c r="K44" s="31"/>
      <c r="L44" s="31"/>
      <c r="M44" s="39"/>
      <c r="N44" s="140" t="s">
        <v>188</v>
      </c>
    </row>
    <row r="45" spans="1:14" ht="12.75">
      <c r="A45" s="3">
        <f t="shared" si="1"/>
        <v>10</v>
      </c>
      <c r="B45" s="42"/>
      <c r="C45" s="61" t="s">
        <v>214</v>
      </c>
      <c r="D45" s="62"/>
      <c r="E45" s="8" t="s">
        <v>112</v>
      </c>
      <c r="F45" s="39">
        <v>13</v>
      </c>
      <c r="G45" s="16" t="s">
        <v>102</v>
      </c>
      <c r="H45" s="1">
        <v>1</v>
      </c>
      <c r="I45" s="1">
        <v>1</v>
      </c>
      <c r="J45" s="1"/>
      <c r="K45" s="1"/>
      <c r="L45" s="1"/>
      <c r="M45" s="1"/>
      <c r="N45" s="41" t="s">
        <v>1108</v>
      </c>
    </row>
    <row r="46" spans="1:14" ht="12.75">
      <c r="A46" s="3">
        <f t="shared" si="1"/>
        <v>9</v>
      </c>
      <c r="B46" s="42"/>
      <c r="C46" s="75" t="s">
        <v>458</v>
      </c>
      <c r="D46" s="76"/>
      <c r="E46" s="1" t="s">
        <v>101</v>
      </c>
      <c r="F46" s="39">
        <v>2</v>
      </c>
      <c r="G46" s="15" t="s">
        <v>103</v>
      </c>
      <c r="H46" s="1"/>
      <c r="I46" s="1"/>
      <c r="J46" s="1"/>
      <c r="K46" s="1" t="s">
        <v>803</v>
      </c>
      <c r="L46" s="1"/>
      <c r="M46" s="1"/>
      <c r="N46" s="4" t="s">
        <v>767</v>
      </c>
    </row>
    <row r="47" spans="1:14" ht="12.75">
      <c r="A47" s="3">
        <f t="shared" si="1"/>
        <v>8</v>
      </c>
      <c r="B47" s="42"/>
      <c r="C47" s="65" t="s">
        <v>215</v>
      </c>
      <c r="D47" s="66"/>
      <c r="E47" s="20" t="s">
        <v>110</v>
      </c>
      <c r="F47" s="39">
        <v>4</v>
      </c>
      <c r="G47" s="16" t="s">
        <v>102</v>
      </c>
      <c r="H47" s="1"/>
      <c r="I47" s="1"/>
      <c r="J47" s="1"/>
      <c r="K47" s="1">
        <v>2</v>
      </c>
      <c r="L47" s="1"/>
      <c r="M47" s="1"/>
      <c r="N47" s="41" t="s">
        <v>190</v>
      </c>
    </row>
    <row r="48" spans="1:14" ht="12.75">
      <c r="A48" s="3">
        <f t="shared" si="1"/>
        <v>5</v>
      </c>
      <c r="B48" s="42"/>
      <c r="C48" s="53" t="s">
        <v>207</v>
      </c>
      <c r="D48" s="54"/>
      <c r="E48" s="1" t="s">
        <v>101</v>
      </c>
      <c r="F48" s="39">
        <v>5</v>
      </c>
      <c r="G48" s="109" t="s">
        <v>104</v>
      </c>
      <c r="H48" s="1">
        <v>4</v>
      </c>
      <c r="I48" s="1"/>
      <c r="J48" s="1"/>
      <c r="K48" s="1"/>
      <c r="L48" s="1"/>
      <c r="M48" s="1"/>
      <c r="N48" s="4" t="s">
        <v>191</v>
      </c>
    </row>
    <row r="49" spans="1:14" ht="12.75">
      <c r="A49" s="3">
        <f t="shared" si="1"/>
        <v>5</v>
      </c>
      <c r="B49" s="42"/>
      <c r="C49" s="77" t="s">
        <v>840</v>
      </c>
      <c r="D49" s="78"/>
      <c r="E49" s="1" t="s">
        <v>101</v>
      </c>
      <c r="F49" s="39">
        <v>3</v>
      </c>
      <c r="G49" s="11" t="s">
        <v>83</v>
      </c>
      <c r="H49" s="31"/>
      <c r="I49" s="31"/>
      <c r="J49" s="31"/>
      <c r="K49" s="31"/>
      <c r="L49" s="31"/>
      <c r="M49" s="39" t="s">
        <v>103</v>
      </c>
      <c r="N49" s="140" t="s">
        <v>192</v>
      </c>
    </row>
    <row r="50" spans="1:14" ht="12.75">
      <c r="A50" s="3">
        <f t="shared" si="1"/>
        <v>8</v>
      </c>
      <c r="B50" s="42"/>
      <c r="C50" s="67" t="s">
        <v>235</v>
      </c>
      <c r="D50" s="68"/>
      <c r="E50" s="21" t="s">
        <v>107</v>
      </c>
      <c r="F50" s="39">
        <v>6</v>
      </c>
      <c r="G50" s="19" t="s">
        <v>98</v>
      </c>
      <c r="H50" s="1"/>
      <c r="I50" s="1"/>
      <c r="J50" s="1"/>
      <c r="K50" s="1"/>
      <c r="L50" s="1" t="s">
        <v>803</v>
      </c>
      <c r="M50" s="1" t="s">
        <v>817</v>
      </c>
      <c r="N50" s="4" t="s">
        <v>1002</v>
      </c>
    </row>
    <row r="51" spans="1:14" ht="12.75">
      <c r="A51" s="3">
        <f t="shared" si="1"/>
        <v>7</v>
      </c>
      <c r="B51" s="42"/>
      <c r="C51" s="79" t="s">
        <v>842</v>
      </c>
      <c r="D51" s="80"/>
      <c r="E51" s="21" t="s">
        <v>107</v>
      </c>
      <c r="F51" s="39">
        <v>2</v>
      </c>
      <c r="G51" s="11" t="s">
        <v>83</v>
      </c>
      <c r="H51" s="31"/>
      <c r="I51" s="31"/>
      <c r="J51" s="31"/>
      <c r="K51" s="31"/>
      <c r="L51" s="31" t="s">
        <v>803</v>
      </c>
      <c r="M51" s="39"/>
      <c r="N51" s="140" t="s">
        <v>193</v>
      </c>
    </row>
    <row r="52" spans="1:14" ht="25.5">
      <c r="A52" s="3">
        <f t="shared" si="1"/>
        <v>9</v>
      </c>
      <c r="B52" s="42"/>
      <c r="C52" s="53" t="s">
        <v>227</v>
      </c>
      <c r="D52" s="54"/>
      <c r="E52" s="1" t="s">
        <v>101</v>
      </c>
      <c r="F52" s="39">
        <v>10</v>
      </c>
      <c r="G52" s="18" t="s">
        <v>99</v>
      </c>
      <c r="H52" s="1" t="s">
        <v>783</v>
      </c>
      <c r="I52" s="1"/>
      <c r="J52" s="1"/>
      <c r="K52" s="1"/>
      <c r="L52" s="1"/>
      <c r="M52" s="1" t="s">
        <v>777</v>
      </c>
      <c r="N52" s="4" t="s">
        <v>194</v>
      </c>
    </row>
    <row r="53" spans="1:14" ht="25.5">
      <c r="A53" s="3">
        <f t="shared" si="1"/>
        <v>4</v>
      </c>
      <c r="B53" s="42"/>
      <c r="C53" s="53" t="s">
        <v>1099</v>
      </c>
      <c r="D53" s="54"/>
      <c r="E53" s="1" t="s">
        <v>101</v>
      </c>
      <c r="F53" s="39">
        <v>12</v>
      </c>
      <c r="G53" s="129" t="s">
        <v>940</v>
      </c>
      <c r="H53" s="1">
        <v>1</v>
      </c>
      <c r="I53" s="1">
        <v>1</v>
      </c>
      <c r="J53" s="1"/>
      <c r="K53" s="1"/>
      <c r="L53" s="1"/>
      <c r="M53" s="1"/>
      <c r="N53" s="41" t="s">
        <v>292</v>
      </c>
    </row>
    <row r="54" spans="1:14" ht="12.75">
      <c r="A54" s="3">
        <f t="shared" si="1"/>
        <v>7</v>
      </c>
      <c r="B54" s="42"/>
      <c r="C54" s="73" t="s">
        <v>837</v>
      </c>
      <c r="D54" s="74"/>
      <c r="E54" s="20" t="s">
        <v>110</v>
      </c>
      <c r="F54" s="39">
        <v>6</v>
      </c>
      <c r="G54" s="11" t="s">
        <v>83</v>
      </c>
      <c r="H54" s="31"/>
      <c r="I54" s="31"/>
      <c r="J54" s="31"/>
      <c r="K54" s="31">
        <v>2</v>
      </c>
      <c r="L54" s="31"/>
      <c r="M54" s="39"/>
      <c r="N54" s="135" t="s">
        <v>195</v>
      </c>
    </row>
    <row r="55" spans="1:14" ht="12.75">
      <c r="A55" s="3">
        <f t="shared" si="1"/>
        <v>8</v>
      </c>
      <c r="B55" s="42"/>
      <c r="C55" s="57" t="s">
        <v>832</v>
      </c>
      <c r="D55" s="58"/>
      <c r="E55" s="1" t="s">
        <v>101</v>
      </c>
      <c r="F55" s="39">
        <v>2</v>
      </c>
      <c r="G55" s="11" t="s">
        <v>83</v>
      </c>
      <c r="H55" s="31"/>
      <c r="I55" s="31"/>
      <c r="J55" s="31"/>
      <c r="K55" s="31">
        <v>3</v>
      </c>
      <c r="L55" s="31"/>
      <c r="M55" s="39" t="s">
        <v>784</v>
      </c>
      <c r="N55" s="140" t="s">
        <v>196</v>
      </c>
    </row>
    <row r="56" spans="1:17" ht="12.75">
      <c r="A56" s="3">
        <f t="shared" si="1"/>
        <v>6</v>
      </c>
      <c r="B56" s="42"/>
      <c r="C56" s="71" t="s">
        <v>833</v>
      </c>
      <c r="D56" s="72"/>
      <c r="E56" s="1" t="s">
        <v>101</v>
      </c>
      <c r="F56" s="39">
        <v>3</v>
      </c>
      <c r="G56" s="12" t="s">
        <v>818</v>
      </c>
      <c r="H56" s="1"/>
      <c r="I56" s="1"/>
      <c r="J56" s="1"/>
      <c r="K56" s="1">
        <v>2</v>
      </c>
      <c r="L56" s="48" t="s">
        <v>606</v>
      </c>
      <c r="M56" s="1"/>
      <c r="N56" s="134" t="s">
        <v>58</v>
      </c>
      <c r="Q56" s="34"/>
    </row>
    <row r="57" spans="1:17" ht="12.75">
      <c r="A57" s="3">
        <f t="shared" si="1"/>
        <v>9</v>
      </c>
      <c r="B57" s="42"/>
      <c r="C57" s="53" t="s">
        <v>217</v>
      </c>
      <c r="D57" s="54"/>
      <c r="E57" s="1" t="s">
        <v>101</v>
      </c>
      <c r="F57" s="39">
        <v>4</v>
      </c>
      <c r="G57" s="16" t="s">
        <v>102</v>
      </c>
      <c r="H57" s="1"/>
      <c r="I57" s="1"/>
      <c r="J57" s="1"/>
      <c r="K57" s="1">
        <v>2</v>
      </c>
      <c r="L57" s="1"/>
      <c r="M57" s="1"/>
      <c r="N57" s="41" t="s">
        <v>5</v>
      </c>
      <c r="Q57" s="34"/>
    </row>
    <row r="58" spans="1:14" ht="12.75">
      <c r="A58" s="3">
        <f t="shared" si="1"/>
        <v>6</v>
      </c>
      <c r="B58" s="42"/>
      <c r="C58" s="53" t="s">
        <v>229</v>
      </c>
      <c r="D58" s="54"/>
      <c r="E58" s="1" t="s">
        <v>101</v>
      </c>
      <c r="F58" s="39">
        <v>7</v>
      </c>
      <c r="G58" s="18" t="s">
        <v>99</v>
      </c>
      <c r="H58" s="1"/>
      <c r="I58" s="1"/>
      <c r="J58" s="1">
        <v>1</v>
      </c>
      <c r="K58" s="1">
        <v>2</v>
      </c>
      <c r="L58" s="1"/>
      <c r="M58" s="1"/>
      <c r="N58" s="41" t="s">
        <v>6</v>
      </c>
    </row>
    <row r="59" spans="1:14" ht="12.75">
      <c r="A59" s="3">
        <f t="shared" si="1"/>
        <v>6</v>
      </c>
      <c r="B59" s="42"/>
      <c r="C59" s="53" t="s">
        <v>224</v>
      </c>
      <c r="D59" s="54"/>
      <c r="E59" s="1" t="s">
        <v>101</v>
      </c>
      <c r="F59" s="39">
        <v>8</v>
      </c>
      <c r="G59" s="17" t="s">
        <v>100</v>
      </c>
      <c r="H59" s="1"/>
      <c r="I59" s="1"/>
      <c r="J59" s="1"/>
      <c r="K59" s="1"/>
      <c r="L59" s="1"/>
      <c r="M59" s="1" t="s">
        <v>389</v>
      </c>
      <c r="N59" s="4" t="s">
        <v>197</v>
      </c>
    </row>
    <row r="60" spans="1:14" ht="12.75">
      <c r="A60" s="3">
        <f t="shared" si="1"/>
        <v>7</v>
      </c>
      <c r="B60" s="42"/>
      <c r="C60" s="59" t="s">
        <v>836</v>
      </c>
      <c r="D60" s="60"/>
      <c r="E60" s="1" t="s">
        <v>101</v>
      </c>
      <c r="F60" s="39">
        <v>4</v>
      </c>
      <c r="G60" s="11" t="s">
        <v>83</v>
      </c>
      <c r="H60" s="31"/>
      <c r="I60" s="31"/>
      <c r="J60" s="31"/>
      <c r="K60" s="31"/>
      <c r="L60" s="31"/>
      <c r="M60" s="39" t="s">
        <v>389</v>
      </c>
      <c r="N60" s="140" t="s">
        <v>198</v>
      </c>
    </row>
    <row r="61" spans="1:14" ht="12.75">
      <c r="A61" s="3">
        <f t="shared" si="1"/>
        <v>9</v>
      </c>
      <c r="B61" s="42"/>
      <c r="C61" s="53" t="s">
        <v>219</v>
      </c>
      <c r="D61" s="54"/>
      <c r="E61" s="1" t="s">
        <v>101</v>
      </c>
      <c r="F61" s="39">
        <v>5</v>
      </c>
      <c r="G61" s="16" t="s">
        <v>102</v>
      </c>
      <c r="H61" s="1"/>
      <c r="I61" s="1"/>
      <c r="J61" s="1">
        <v>1</v>
      </c>
      <c r="K61" s="1" t="s">
        <v>803</v>
      </c>
      <c r="L61" s="1"/>
      <c r="M61" s="1" t="s">
        <v>389</v>
      </c>
      <c r="N61" s="41" t="s">
        <v>56</v>
      </c>
    </row>
    <row r="62" spans="1:14" ht="12.75">
      <c r="A62" s="3">
        <f t="shared" si="1"/>
        <v>9</v>
      </c>
      <c r="B62" s="42"/>
      <c r="C62" s="53" t="s">
        <v>470</v>
      </c>
      <c r="D62" s="54"/>
      <c r="E62" s="1" t="s">
        <v>101</v>
      </c>
      <c r="F62" s="39">
        <v>5</v>
      </c>
      <c r="G62" s="19" t="s">
        <v>98</v>
      </c>
      <c r="H62" s="6"/>
      <c r="I62" s="6"/>
      <c r="J62" s="1"/>
      <c r="K62" s="1">
        <v>2</v>
      </c>
      <c r="L62" s="1"/>
      <c r="M62" s="1"/>
      <c r="N62" s="41" t="s">
        <v>199</v>
      </c>
    </row>
    <row r="63" spans="1:14" ht="25.5">
      <c r="A63" s="3">
        <f t="shared" si="1"/>
        <v>9</v>
      </c>
      <c r="B63" s="42"/>
      <c r="C63" s="53" t="s">
        <v>213</v>
      </c>
      <c r="D63" s="54"/>
      <c r="E63" s="1" t="s">
        <v>101</v>
      </c>
      <c r="F63" s="39">
        <v>9</v>
      </c>
      <c r="G63" s="15" t="s">
        <v>103</v>
      </c>
      <c r="H63" s="1" t="s">
        <v>803</v>
      </c>
      <c r="I63" s="1">
        <v>1</v>
      </c>
      <c r="J63" s="1"/>
      <c r="K63" s="1"/>
      <c r="L63" s="1"/>
      <c r="M63" s="1"/>
      <c r="N63" s="41" t="s">
        <v>200</v>
      </c>
    </row>
    <row r="64" spans="1:14" ht="12.75">
      <c r="A64" s="3">
        <f t="shared" si="1"/>
        <v>8</v>
      </c>
      <c r="B64" s="42"/>
      <c r="C64" s="65" t="s">
        <v>220</v>
      </c>
      <c r="D64" s="66"/>
      <c r="E64" s="20" t="s">
        <v>110</v>
      </c>
      <c r="F64" s="39">
        <v>5</v>
      </c>
      <c r="G64" s="16" t="s">
        <v>102</v>
      </c>
      <c r="H64" s="1"/>
      <c r="I64" s="1"/>
      <c r="J64" s="1"/>
      <c r="K64" s="1"/>
      <c r="L64" s="1"/>
      <c r="M64" s="23" t="s">
        <v>100</v>
      </c>
      <c r="N64" s="4" t="s">
        <v>201</v>
      </c>
    </row>
    <row r="65" spans="1:17" ht="12.75">
      <c r="A65" s="3">
        <f t="shared" si="1"/>
        <v>5</v>
      </c>
      <c r="B65" s="42"/>
      <c r="C65" s="67" t="s">
        <v>230</v>
      </c>
      <c r="D65" s="68"/>
      <c r="E65" s="21" t="s">
        <v>107</v>
      </c>
      <c r="F65" s="39">
        <v>2</v>
      </c>
      <c r="G65" s="18" t="s">
        <v>99</v>
      </c>
      <c r="H65" s="1"/>
      <c r="I65" s="1"/>
      <c r="J65" s="1"/>
      <c r="K65" s="1"/>
      <c r="L65" s="1" t="s">
        <v>803</v>
      </c>
      <c r="M65" s="1"/>
      <c r="N65" s="4" t="s">
        <v>1003</v>
      </c>
      <c r="Q65" s="34"/>
    </row>
    <row r="66" spans="1:17" ht="12.75">
      <c r="A66" s="3">
        <f t="shared" si="1"/>
        <v>10</v>
      </c>
      <c r="B66" s="42"/>
      <c r="C66" s="57" t="s">
        <v>834</v>
      </c>
      <c r="D66" s="58"/>
      <c r="E66" s="1" t="s">
        <v>101</v>
      </c>
      <c r="F66" s="39">
        <v>1</v>
      </c>
      <c r="G66" s="11" t="s">
        <v>83</v>
      </c>
      <c r="H66" s="31">
        <v>3</v>
      </c>
      <c r="I66" s="31"/>
      <c r="J66" s="31"/>
      <c r="K66" s="31"/>
      <c r="L66" s="31"/>
      <c r="M66" s="39"/>
      <c r="N66" s="135" t="s">
        <v>1114</v>
      </c>
      <c r="Q66" s="34"/>
    </row>
    <row r="67" spans="1:17" ht="25.5">
      <c r="A67" s="3">
        <f t="shared" si="1"/>
        <v>7</v>
      </c>
      <c r="B67" s="42"/>
      <c r="C67" s="65" t="s">
        <v>418</v>
      </c>
      <c r="D67" s="66"/>
      <c r="E67" s="20" t="s">
        <v>110</v>
      </c>
      <c r="F67" s="39">
        <v>11</v>
      </c>
      <c r="G67" s="28" t="s">
        <v>509</v>
      </c>
      <c r="H67" s="6"/>
      <c r="I67" s="6"/>
      <c r="J67" s="1"/>
      <c r="K67" s="1"/>
      <c r="L67" s="1"/>
      <c r="M67" s="1" t="s">
        <v>785</v>
      </c>
      <c r="N67" s="4" t="s">
        <v>402</v>
      </c>
      <c r="Q67" s="34"/>
    </row>
    <row r="68" spans="1:14" ht="25.5">
      <c r="A68" s="3">
        <f t="shared" si="1"/>
        <v>5</v>
      </c>
      <c r="B68" s="42"/>
      <c r="C68" s="55" t="s">
        <v>232</v>
      </c>
      <c r="D68" s="56"/>
      <c r="E68" s="22" t="s">
        <v>111</v>
      </c>
      <c r="F68" s="39">
        <v>9</v>
      </c>
      <c r="G68" s="25" t="s">
        <v>99</v>
      </c>
      <c r="H68" s="1"/>
      <c r="I68" s="1"/>
      <c r="J68" s="1"/>
      <c r="K68" s="1"/>
      <c r="L68" s="1"/>
      <c r="M68" s="1" t="s">
        <v>389</v>
      </c>
      <c r="N68" s="4" t="s">
        <v>202</v>
      </c>
    </row>
    <row r="69" spans="1:17" ht="25.5">
      <c r="A69" s="3">
        <f aca="true" t="shared" si="2" ref="A69:A104">COUNTIF(C$107:C$65536,C69)</f>
        <v>9</v>
      </c>
      <c r="B69" s="42"/>
      <c r="C69" s="53" t="s">
        <v>221</v>
      </c>
      <c r="D69" s="54"/>
      <c r="E69" s="1" t="s">
        <v>101</v>
      </c>
      <c r="F69" s="39">
        <v>4</v>
      </c>
      <c r="G69" s="43" t="s">
        <v>102</v>
      </c>
      <c r="H69" s="1"/>
      <c r="I69" s="1"/>
      <c r="J69" s="1"/>
      <c r="K69" s="1"/>
      <c r="L69" s="1"/>
      <c r="M69" s="1" t="s">
        <v>103</v>
      </c>
      <c r="N69" s="4" t="s">
        <v>937</v>
      </c>
      <c r="Q69" s="34"/>
    </row>
    <row r="70" spans="1:14" ht="12.75">
      <c r="A70" s="3">
        <f t="shared" si="2"/>
        <v>4</v>
      </c>
      <c r="B70" s="42"/>
      <c r="C70" s="53" t="s">
        <v>265</v>
      </c>
      <c r="D70" s="54"/>
      <c r="E70" s="1" t="s">
        <v>101</v>
      </c>
      <c r="F70" s="39">
        <v>10</v>
      </c>
      <c r="G70" s="9" t="s">
        <v>101</v>
      </c>
      <c r="H70" s="1"/>
      <c r="I70" s="1">
        <v>1</v>
      </c>
      <c r="J70" s="1"/>
      <c r="K70" s="1"/>
      <c r="L70" s="1"/>
      <c r="M70" s="1" t="s">
        <v>389</v>
      </c>
      <c r="N70" s="41" t="s">
        <v>1016</v>
      </c>
    </row>
    <row r="71" spans="1:14" ht="25.5">
      <c r="A71" s="3">
        <f t="shared" si="2"/>
        <v>9</v>
      </c>
      <c r="B71" s="42"/>
      <c r="C71" s="53" t="s">
        <v>420</v>
      </c>
      <c r="D71" s="54"/>
      <c r="E71" s="1" t="s">
        <v>101</v>
      </c>
      <c r="F71" s="39">
        <v>9</v>
      </c>
      <c r="G71" s="45" t="s">
        <v>509</v>
      </c>
      <c r="H71" s="6"/>
      <c r="I71" s="6"/>
      <c r="J71" s="1"/>
      <c r="K71" s="5" t="s">
        <v>605</v>
      </c>
      <c r="L71" s="1"/>
      <c r="M71" s="1" t="s">
        <v>389</v>
      </c>
      <c r="N71" s="100" t="s">
        <v>505</v>
      </c>
    </row>
    <row r="72" spans="1:17" ht="25.5">
      <c r="A72" s="3">
        <f t="shared" si="2"/>
        <v>6</v>
      </c>
      <c r="B72" s="42"/>
      <c r="C72" s="53" t="s">
        <v>474</v>
      </c>
      <c r="D72" s="54"/>
      <c r="E72" s="1" t="s">
        <v>101</v>
      </c>
      <c r="F72" s="39">
        <v>9</v>
      </c>
      <c r="G72" s="29" t="s">
        <v>98</v>
      </c>
      <c r="H72" s="6">
        <v>3</v>
      </c>
      <c r="I72" s="6"/>
      <c r="J72" s="1"/>
      <c r="K72" s="1"/>
      <c r="L72" s="1"/>
      <c r="M72" s="1" t="s">
        <v>817</v>
      </c>
      <c r="N72" s="4" t="s">
        <v>1023</v>
      </c>
      <c r="Q72" s="34"/>
    </row>
    <row r="73" spans="1:17" ht="12.75">
      <c r="A73" s="3">
        <f t="shared" si="2"/>
        <v>9</v>
      </c>
      <c r="B73" s="42"/>
      <c r="C73" s="57" t="s">
        <v>843</v>
      </c>
      <c r="D73" s="58"/>
      <c r="E73" s="1" t="s">
        <v>101</v>
      </c>
      <c r="F73" s="39">
        <v>6</v>
      </c>
      <c r="G73" s="30" t="s">
        <v>83</v>
      </c>
      <c r="H73" s="31">
        <v>4</v>
      </c>
      <c r="I73" s="31"/>
      <c r="J73" s="31">
        <v>1</v>
      </c>
      <c r="K73" s="31"/>
      <c r="L73" s="31"/>
      <c r="M73" s="39"/>
      <c r="N73" s="135" t="s">
        <v>1024</v>
      </c>
      <c r="Q73" s="34"/>
    </row>
    <row r="74" spans="1:14" ht="25.5">
      <c r="A74" s="3">
        <f t="shared" si="2"/>
        <v>9</v>
      </c>
      <c r="B74" s="42"/>
      <c r="C74" s="53" t="s">
        <v>258</v>
      </c>
      <c r="D74" s="54"/>
      <c r="E74" s="1" t="s">
        <v>101</v>
      </c>
      <c r="F74" s="39">
        <v>5</v>
      </c>
      <c r="G74" s="43" t="s">
        <v>102</v>
      </c>
      <c r="H74" s="1" t="s">
        <v>789</v>
      </c>
      <c r="I74" s="1"/>
      <c r="J74" s="1"/>
      <c r="K74" s="1"/>
      <c r="L74" s="1"/>
      <c r="M74" s="1"/>
      <c r="N74" s="4" t="s">
        <v>868</v>
      </c>
    </row>
    <row r="75" spans="1:17" ht="25.5">
      <c r="A75" s="3">
        <f t="shared" si="2"/>
        <v>7</v>
      </c>
      <c r="B75" s="42"/>
      <c r="C75" s="53" t="s">
        <v>488</v>
      </c>
      <c r="D75" s="54"/>
      <c r="E75" s="1" t="s">
        <v>101</v>
      </c>
      <c r="F75" s="39">
        <v>10</v>
      </c>
      <c r="G75" s="29" t="s">
        <v>98</v>
      </c>
      <c r="H75" s="6"/>
      <c r="I75" s="6"/>
      <c r="J75" s="1"/>
      <c r="K75" s="1"/>
      <c r="L75" s="1"/>
      <c r="M75" s="1" t="s">
        <v>390</v>
      </c>
      <c r="N75" s="128" t="s">
        <v>1025</v>
      </c>
      <c r="Q75" s="34"/>
    </row>
    <row r="76" spans="1:17" ht="12.75">
      <c r="A76" s="3">
        <f t="shared" si="2"/>
        <v>10</v>
      </c>
      <c r="B76" s="42"/>
      <c r="C76" s="53" t="s">
        <v>489</v>
      </c>
      <c r="D76" s="54"/>
      <c r="E76" s="1" t="s">
        <v>101</v>
      </c>
      <c r="F76" s="39">
        <v>10</v>
      </c>
      <c r="G76" s="29" t="s">
        <v>98</v>
      </c>
      <c r="H76" s="6">
        <v>1</v>
      </c>
      <c r="I76" s="6">
        <v>1</v>
      </c>
      <c r="J76" s="1"/>
      <c r="K76" s="1">
        <v>1</v>
      </c>
      <c r="L76" s="1"/>
      <c r="M76" s="1" t="s">
        <v>389</v>
      </c>
      <c r="N76" s="41" t="s">
        <v>7</v>
      </c>
      <c r="Q76" s="34"/>
    </row>
    <row r="77" spans="1:17" ht="12.75">
      <c r="A77" s="3">
        <f t="shared" si="2"/>
        <v>7</v>
      </c>
      <c r="B77" s="42"/>
      <c r="C77" s="57" t="s">
        <v>844</v>
      </c>
      <c r="D77" s="58"/>
      <c r="E77" s="1" t="s">
        <v>101</v>
      </c>
      <c r="F77" s="39">
        <v>7</v>
      </c>
      <c r="G77" s="30" t="s">
        <v>83</v>
      </c>
      <c r="H77" s="31">
        <v>2</v>
      </c>
      <c r="I77" s="31">
        <v>1</v>
      </c>
      <c r="J77" s="31"/>
      <c r="K77" s="31"/>
      <c r="L77" s="31"/>
      <c r="M77" s="39"/>
      <c r="N77" s="135" t="s">
        <v>1116</v>
      </c>
      <c r="Q77" s="34"/>
    </row>
    <row r="78" spans="1:17" ht="25.5">
      <c r="A78" s="3">
        <f t="shared" si="2"/>
        <v>8</v>
      </c>
      <c r="B78" s="42"/>
      <c r="C78" s="59" t="s">
        <v>850</v>
      </c>
      <c r="D78" s="60"/>
      <c r="E78" s="1" t="s">
        <v>101</v>
      </c>
      <c r="F78" s="39">
        <v>4</v>
      </c>
      <c r="G78" s="30" t="s">
        <v>83</v>
      </c>
      <c r="H78" s="31" t="s">
        <v>786</v>
      </c>
      <c r="I78" s="31"/>
      <c r="J78" s="31"/>
      <c r="K78" s="31"/>
      <c r="L78" s="31"/>
      <c r="M78" s="39"/>
      <c r="N78" s="140" t="s">
        <v>1026</v>
      </c>
      <c r="Q78" s="34"/>
    </row>
    <row r="79" spans="1:14" ht="25.5">
      <c r="A79" s="3">
        <f t="shared" si="2"/>
        <v>7</v>
      </c>
      <c r="B79" s="42"/>
      <c r="C79" s="53" t="s">
        <v>277</v>
      </c>
      <c r="D79" s="54"/>
      <c r="E79" s="1" t="s">
        <v>101</v>
      </c>
      <c r="F79" s="39">
        <v>7</v>
      </c>
      <c r="G79" s="18" t="s">
        <v>99</v>
      </c>
      <c r="H79" s="1"/>
      <c r="I79" s="1"/>
      <c r="J79" s="1"/>
      <c r="K79" s="1">
        <v>3</v>
      </c>
      <c r="L79" s="1"/>
      <c r="M79" s="1"/>
      <c r="N79" s="41" t="s">
        <v>8</v>
      </c>
    </row>
    <row r="80" spans="1:17" ht="12.75">
      <c r="A80" s="3">
        <f t="shared" si="2"/>
        <v>9</v>
      </c>
      <c r="B80" s="42"/>
      <c r="C80" s="57" t="s">
        <v>852</v>
      </c>
      <c r="D80" s="58"/>
      <c r="E80" s="1" t="s">
        <v>101</v>
      </c>
      <c r="F80" s="39">
        <v>10</v>
      </c>
      <c r="G80" s="11" t="s">
        <v>83</v>
      </c>
      <c r="H80" s="31">
        <v>1</v>
      </c>
      <c r="I80" s="31">
        <v>1</v>
      </c>
      <c r="J80" s="31">
        <v>1</v>
      </c>
      <c r="K80" s="31">
        <v>1</v>
      </c>
      <c r="L80" s="31"/>
      <c r="M80" s="39"/>
      <c r="N80" s="135" t="s">
        <v>1117</v>
      </c>
      <c r="Q80" s="34"/>
    </row>
    <row r="81" spans="1:14" ht="12.75">
      <c r="A81" s="3">
        <f t="shared" si="2"/>
        <v>7</v>
      </c>
      <c r="B81" s="42"/>
      <c r="C81" s="61" t="s">
        <v>260</v>
      </c>
      <c r="D81" s="62"/>
      <c r="E81" s="8" t="s">
        <v>112</v>
      </c>
      <c r="F81" s="39">
        <v>7</v>
      </c>
      <c r="G81" s="16" t="s">
        <v>102</v>
      </c>
      <c r="H81" s="1"/>
      <c r="I81" s="1"/>
      <c r="J81" s="1"/>
      <c r="K81" s="1">
        <v>2</v>
      </c>
      <c r="L81" s="1"/>
      <c r="M81" s="1"/>
      <c r="N81" s="41" t="s">
        <v>9</v>
      </c>
    </row>
    <row r="82" spans="1:17" ht="12.75">
      <c r="A82" s="3">
        <f t="shared" si="2"/>
        <v>8</v>
      </c>
      <c r="B82" s="42"/>
      <c r="C82" s="57" t="s">
        <v>846</v>
      </c>
      <c r="D82" s="58"/>
      <c r="E82" s="1" t="s">
        <v>101</v>
      </c>
      <c r="F82" s="39">
        <v>6</v>
      </c>
      <c r="G82" s="11" t="s">
        <v>83</v>
      </c>
      <c r="H82" s="31" t="s">
        <v>789</v>
      </c>
      <c r="I82" s="31"/>
      <c r="J82" s="31"/>
      <c r="K82" s="31"/>
      <c r="L82" s="31"/>
      <c r="M82" s="39" t="s">
        <v>785</v>
      </c>
      <c r="N82" s="140" t="s">
        <v>1027</v>
      </c>
      <c r="Q82" s="34"/>
    </row>
    <row r="83" spans="1:17" ht="12.75">
      <c r="A83" s="3">
        <f t="shared" si="2"/>
        <v>8</v>
      </c>
      <c r="B83" s="42"/>
      <c r="C83" s="81" t="s">
        <v>847</v>
      </c>
      <c r="D83" s="82"/>
      <c r="E83" s="20" t="s">
        <v>110</v>
      </c>
      <c r="F83" s="39">
        <v>8</v>
      </c>
      <c r="G83" s="12" t="s">
        <v>818</v>
      </c>
      <c r="H83" s="1"/>
      <c r="I83" s="1"/>
      <c r="J83" s="1"/>
      <c r="K83" s="1">
        <v>2</v>
      </c>
      <c r="L83" s="1"/>
      <c r="M83" s="23" t="s">
        <v>100</v>
      </c>
      <c r="N83" s="41" t="s">
        <v>1028</v>
      </c>
      <c r="Q83" s="34"/>
    </row>
    <row r="84" spans="1:17" ht="12.75">
      <c r="A84" s="3">
        <f t="shared" si="2"/>
        <v>8</v>
      </c>
      <c r="B84" s="42"/>
      <c r="C84" s="53" t="s">
        <v>490</v>
      </c>
      <c r="D84" s="54"/>
      <c r="E84" s="1" t="s">
        <v>101</v>
      </c>
      <c r="F84" s="39">
        <v>11</v>
      </c>
      <c r="G84" s="19" t="s">
        <v>98</v>
      </c>
      <c r="H84" s="6"/>
      <c r="I84" s="6">
        <v>1</v>
      </c>
      <c r="J84" s="1"/>
      <c r="K84" s="1">
        <v>2</v>
      </c>
      <c r="L84" s="1"/>
      <c r="M84" s="1"/>
      <c r="N84" s="41" t="s">
        <v>10</v>
      </c>
      <c r="Q84" s="34"/>
    </row>
    <row r="85" spans="1:14" ht="12.75">
      <c r="A85" s="3">
        <f t="shared" si="2"/>
        <v>8</v>
      </c>
      <c r="B85" s="42"/>
      <c r="C85" s="49" t="s">
        <v>94</v>
      </c>
      <c r="D85" s="50"/>
      <c r="E85" s="5" t="s">
        <v>106</v>
      </c>
      <c r="F85" s="39">
        <v>7</v>
      </c>
      <c r="G85" s="12" t="s">
        <v>818</v>
      </c>
      <c r="H85" s="1"/>
      <c r="I85" s="1"/>
      <c r="J85" s="1"/>
      <c r="K85" s="1">
        <v>2</v>
      </c>
      <c r="L85" s="1"/>
      <c r="M85" s="1"/>
      <c r="N85" s="41" t="s">
        <v>11</v>
      </c>
    </row>
    <row r="86" spans="1:14" ht="12.75">
      <c r="A86" s="3">
        <f t="shared" si="2"/>
        <v>9</v>
      </c>
      <c r="B86" s="42"/>
      <c r="C86" s="53" t="s">
        <v>254</v>
      </c>
      <c r="D86" s="54"/>
      <c r="E86" s="1" t="s">
        <v>101</v>
      </c>
      <c r="F86" s="39">
        <v>4</v>
      </c>
      <c r="G86" s="15" t="s">
        <v>103</v>
      </c>
      <c r="H86" s="1" t="s">
        <v>788</v>
      </c>
      <c r="I86" s="1"/>
      <c r="J86" s="1"/>
      <c r="K86" s="1"/>
      <c r="L86" s="1"/>
      <c r="M86" s="1" t="s">
        <v>389</v>
      </c>
      <c r="N86" s="4" t="s">
        <v>1029</v>
      </c>
    </row>
    <row r="87" spans="1:14" ht="12.75">
      <c r="A87" s="3">
        <f t="shared" si="2"/>
        <v>5</v>
      </c>
      <c r="B87" s="42"/>
      <c r="C87" s="53" t="s">
        <v>256</v>
      </c>
      <c r="D87" s="54"/>
      <c r="E87" s="1" t="s">
        <v>101</v>
      </c>
      <c r="F87" s="39">
        <v>11</v>
      </c>
      <c r="G87" s="15" t="s">
        <v>103</v>
      </c>
      <c r="H87" s="1">
        <v>1</v>
      </c>
      <c r="I87" s="1">
        <v>1</v>
      </c>
      <c r="J87" s="1"/>
      <c r="K87" s="1"/>
      <c r="L87" s="1"/>
      <c r="M87" s="1" t="s">
        <v>389</v>
      </c>
      <c r="N87" s="41" t="s">
        <v>1109</v>
      </c>
    </row>
    <row r="88" spans="1:14" ht="12.75">
      <c r="A88" s="3">
        <f t="shared" si="2"/>
        <v>6</v>
      </c>
      <c r="B88" s="42"/>
      <c r="C88" s="71" t="s">
        <v>853</v>
      </c>
      <c r="D88" s="72"/>
      <c r="E88" s="1" t="s">
        <v>101</v>
      </c>
      <c r="F88" s="39">
        <v>11</v>
      </c>
      <c r="G88" s="12" t="s">
        <v>818</v>
      </c>
      <c r="H88" s="1">
        <v>2</v>
      </c>
      <c r="I88" s="1"/>
      <c r="J88" s="1"/>
      <c r="K88" s="1" t="s">
        <v>803</v>
      </c>
      <c r="L88" s="1"/>
      <c r="M88" s="1"/>
      <c r="N88" s="41" t="s">
        <v>1030</v>
      </c>
    </row>
    <row r="89" spans="1:17" ht="12.75">
      <c r="A89" s="3">
        <f t="shared" si="2"/>
        <v>6</v>
      </c>
      <c r="B89" s="42"/>
      <c r="C89" s="73" t="s">
        <v>845</v>
      </c>
      <c r="D89" s="74"/>
      <c r="E89" s="20" t="s">
        <v>110</v>
      </c>
      <c r="F89" s="39">
        <v>4</v>
      </c>
      <c r="G89" s="11" t="s">
        <v>83</v>
      </c>
      <c r="H89" s="31">
        <v>2</v>
      </c>
      <c r="I89" s="31"/>
      <c r="J89" s="31"/>
      <c r="K89" s="31"/>
      <c r="L89" s="31"/>
      <c r="M89" s="23" t="s">
        <v>100</v>
      </c>
      <c r="N89" s="135" t="s">
        <v>1031</v>
      </c>
      <c r="Q89" s="34"/>
    </row>
    <row r="90" spans="1:14" ht="12.75">
      <c r="A90" s="3">
        <f t="shared" si="2"/>
        <v>8</v>
      </c>
      <c r="B90" s="42"/>
      <c r="C90" s="53" t="s">
        <v>494</v>
      </c>
      <c r="D90" s="54"/>
      <c r="E90" s="1" t="s">
        <v>101</v>
      </c>
      <c r="F90" s="39">
        <v>4</v>
      </c>
      <c r="G90" s="19" t="s">
        <v>98</v>
      </c>
      <c r="H90" s="6"/>
      <c r="I90" s="6"/>
      <c r="J90" s="1"/>
      <c r="K90" s="1"/>
      <c r="L90" s="1"/>
      <c r="M90" s="39" t="s">
        <v>389</v>
      </c>
      <c r="N90" s="4" t="s">
        <v>461</v>
      </c>
    </row>
    <row r="91" spans="1:14" ht="12.75">
      <c r="A91" s="3">
        <f t="shared" si="2"/>
        <v>6</v>
      </c>
      <c r="B91" s="42"/>
      <c r="C91" s="67" t="s">
        <v>282</v>
      </c>
      <c r="D91" s="68"/>
      <c r="E91" s="21" t="s">
        <v>107</v>
      </c>
      <c r="F91" s="39">
        <v>2</v>
      </c>
      <c r="G91" s="17" t="s">
        <v>100</v>
      </c>
      <c r="H91" s="1"/>
      <c r="I91" s="1"/>
      <c r="J91" s="1"/>
      <c r="K91" s="1"/>
      <c r="L91" s="1" t="s">
        <v>803</v>
      </c>
      <c r="M91" s="23" t="s">
        <v>100</v>
      </c>
      <c r="N91" s="4" t="s">
        <v>1017</v>
      </c>
    </row>
    <row r="92" spans="1:14" ht="12.75">
      <c r="A92" s="3">
        <f t="shared" si="2"/>
        <v>5</v>
      </c>
      <c r="B92" s="42"/>
      <c r="C92" s="81" t="s">
        <v>856</v>
      </c>
      <c r="D92" s="82"/>
      <c r="E92" s="20" t="s">
        <v>110</v>
      </c>
      <c r="F92" s="39">
        <v>13</v>
      </c>
      <c r="G92" s="12" t="s">
        <v>818</v>
      </c>
      <c r="H92" s="1"/>
      <c r="I92" s="1"/>
      <c r="J92" s="1">
        <v>1</v>
      </c>
      <c r="K92" s="1">
        <v>2</v>
      </c>
      <c r="L92" s="48" t="s">
        <v>606</v>
      </c>
      <c r="M92" s="1"/>
      <c r="N92" s="134" t="s">
        <v>1033</v>
      </c>
    </row>
    <row r="93" spans="1:14" ht="12.75">
      <c r="A93" s="3">
        <f t="shared" si="2"/>
        <v>10</v>
      </c>
      <c r="B93" s="42"/>
      <c r="C93" s="71" t="s">
        <v>857</v>
      </c>
      <c r="D93" s="72"/>
      <c r="E93" s="1" t="s">
        <v>101</v>
      </c>
      <c r="F93" s="39">
        <v>14</v>
      </c>
      <c r="G93" s="12" t="s">
        <v>818</v>
      </c>
      <c r="H93" s="1">
        <v>1</v>
      </c>
      <c r="I93" s="1">
        <v>1</v>
      </c>
      <c r="J93" s="1">
        <v>1</v>
      </c>
      <c r="K93" s="1">
        <v>2</v>
      </c>
      <c r="L93" s="1"/>
      <c r="M93" s="1"/>
      <c r="N93" s="41" t="s">
        <v>12</v>
      </c>
    </row>
    <row r="94" spans="1:14" ht="12.75">
      <c r="A94" s="3">
        <f t="shared" si="2"/>
        <v>8</v>
      </c>
      <c r="B94" s="42"/>
      <c r="C94" s="49" t="s">
        <v>280</v>
      </c>
      <c r="D94" s="68"/>
      <c r="E94" s="48" t="s">
        <v>109</v>
      </c>
      <c r="F94" s="39">
        <v>2</v>
      </c>
      <c r="G94" s="15" t="s">
        <v>103</v>
      </c>
      <c r="H94" s="1"/>
      <c r="I94" s="1"/>
      <c r="J94" s="1"/>
      <c r="K94" s="1">
        <v>2</v>
      </c>
      <c r="L94" s="1">
        <v>2</v>
      </c>
      <c r="M94" s="1"/>
      <c r="N94" s="41" t="s">
        <v>1004</v>
      </c>
    </row>
    <row r="95" spans="1:14" ht="12.75">
      <c r="A95" s="3">
        <f t="shared" si="2"/>
        <v>4</v>
      </c>
      <c r="B95" s="42"/>
      <c r="C95" s="61" t="s">
        <v>73</v>
      </c>
      <c r="D95" s="62"/>
      <c r="E95" s="8" t="s">
        <v>112</v>
      </c>
      <c r="F95" s="39">
        <v>6</v>
      </c>
      <c r="G95" s="129" t="s">
        <v>940</v>
      </c>
      <c r="H95" s="1">
        <v>1</v>
      </c>
      <c r="I95" s="1"/>
      <c r="J95" s="1"/>
      <c r="K95" s="1"/>
      <c r="L95" s="1"/>
      <c r="M95" s="1"/>
      <c r="N95" s="4" t="s">
        <v>317</v>
      </c>
    </row>
    <row r="96" spans="1:14" ht="12.75">
      <c r="A96" s="3">
        <f t="shared" si="2"/>
        <v>7</v>
      </c>
      <c r="B96" s="42"/>
      <c r="C96" s="49" t="s">
        <v>96</v>
      </c>
      <c r="D96" s="50"/>
      <c r="E96" s="5" t="s">
        <v>106</v>
      </c>
      <c r="F96" s="39">
        <v>6</v>
      </c>
      <c r="G96" s="12" t="s">
        <v>818</v>
      </c>
      <c r="H96" s="1"/>
      <c r="I96" s="1"/>
      <c r="J96" s="1"/>
      <c r="K96" s="1">
        <v>2</v>
      </c>
      <c r="L96" s="1"/>
      <c r="M96" s="1"/>
      <c r="N96" s="41" t="s">
        <v>13</v>
      </c>
    </row>
    <row r="97" spans="1:14" ht="12.75">
      <c r="A97" s="3">
        <f t="shared" si="2"/>
        <v>9</v>
      </c>
      <c r="B97" s="42"/>
      <c r="C97" s="53" t="s">
        <v>495</v>
      </c>
      <c r="D97" s="54"/>
      <c r="E97" s="1" t="s">
        <v>101</v>
      </c>
      <c r="F97" s="39">
        <v>8</v>
      </c>
      <c r="G97" s="19" t="s">
        <v>98</v>
      </c>
      <c r="H97" s="6">
        <v>4</v>
      </c>
      <c r="I97" s="6"/>
      <c r="J97" s="1"/>
      <c r="K97" s="1"/>
      <c r="L97" s="1"/>
      <c r="M97" s="1" t="s">
        <v>817</v>
      </c>
      <c r="N97" s="41" t="s">
        <v>1034</v>
      </c>
    </row>
    <row r="98" spans="1:14" ht="12.75">
      <c r="A98" s="3">
        <f t="shared" si="2"/>
        <v>7</v>
      </c>
      <c r="B98" s="42"/>
      <c r="C98" s="53" t="s">
        <v>507</v>
      </c>
      <c r="D98" s="54"/>
      <c r="E98" s="1" t="s">
        <v>101</v>
      </c>
      <c r="F98" s="39">
        <v>4</v>
      </c>
      <c r="G98" s="104" t="s">
        <v>446</v>
      </c>
      <c r="H98" s="1">
        <v>3</v>
      </c>
      <c r="I98" s="1"/>
      <c r="J98" s="1">
        <v>1</v>
      </c>
      <c r="K98" s="1">
        <v>3</v>
      </c>
      <c r="L98" s="1"/>
      <c r="M98" s="1"/>
      <c r="N98" s="41" t="s">
        <v>14</v>
      </c>
    </row>
    <row r="99" spans="1:14" ht="12.75">
      <c r="A99" s="3">
        <f t="shared" si="2"/>
        <v>8</v>
      </c>
      <c r="B99" s="42"/>
      <c r="C99" s="49" t="s">
        <v>97</v>
      </c>
      <c r="D99" s="50"/>
      <c r="E99" s="5" t="s">
        <v>106</v>
      </c>
      <c r="F99" s="39">
        <v>2</v>
      </c>
      <c r="G99" s="12" t="s">
        <v>818</v>
      </c>
      <c r="H99" s="1"/>
      <c r="I99" s="1"/>
      <c r="J99" s="1"/>
      <c r="K99" s="1" t="s">
        <v>803</v>
      </c>
      <c r="L99" s="1"/>
      <c r="M99" s="1"/>
      <c r="N99" s="4" t="s">
        <v>808</v>
      </c>
    </row>
    <row r="100" spans="1:14" ht="12.75">
      <c r="A100" s="3">
        <f t="shared" si="2"/>
        <v>8</v>
      </c>
      <c r="B100" s="42"/>
      <c r="C100" s="71" t="s">
        <v>858</v>
      </c>
      <c r="D100" s="72"/>
      <c r="E100" s="1" t="s">
        <v>101</v>
      </c>
      <c r="F100" s="39">
        <v>4</v>
      </c>
      <c r="G100" s="12" t="s">
        <v>818</v>
      </c>
      <c r="H100" s="1"/>
      <c r="I100" s="1"/>
      <c r="J100" s="1"/>
      <c r="K100" s="1"/>
      <c r="L100" s="1"/>
      <c r="M100" s="1" t="s">
        <v>389</v>
      </c>
      <c r="N100" s="140" t="s">
        <v>1035</v>
      </c>
    </row>
    <row r="101" spans="1:14" ht="12.75">
      <c r="A101" s="3">
        <f t="shared" si="2"/>
        <v>5</v>
      </c>
      <c r="B101" s="42"/>
      <c r="C101" s="77" t="s">
        <v>153</v>
      </c>
      <c r="D101" s="78"/>
      <c r="E101" s="1" t="s">
        <v>101</v>
      </c>
      <c r="F101" s="39">
        <v>5</v>
      </c>
      <c r="G101" s="104" t="s">
        <v>446</v>
      </c>
      <c r="H101" s="31"/>
      <c r="I101" s="31"/>
      <c r="J101" s="31"/>
      <c r="K101" s="31"/>
      <c r="L101" s="31"/>
      <c r="M101" s="39" t="s">
        <v>103</v>
      </c>
      <c r="N101" s="140" t="s">
        <v>1036</v>
      </c>
    </row>
    <row r="102" spans="1:14" ht="12.75">
      <c r="A102" s="3">
        <f t="shared" si="2"/>
        <v>6</v>
      </c>
      <c r="B102" s="42"/>
      <c r="C102" s="53" t="s">
        <v>154</v>
      </c>
      <c r="D102" s="54"/>
      <c r="E102" s="1" t="s">
        <v>101</v>
      </c>
      <c r="F102" s="39">
        <v>11</v>
      </c>
      <c r="G102" s="104" t="s">
        <v>446</v>
      </c>
      <c r="H102" s="1">
        <v>3</v>
      </c>
      <c r="I102" s="1">
        <v>1</v>
      </c>
      <c r="J102" s="1"/>
      <c r="K102" s="1"/>
      <c r="L102" s="1"/>
      <c r="M102" s="1"/>
      <c r="N102" s="132" t="s">
        <v>57</v>
      </c>
    </row>
    <row r="103" spans="1:14" ht="12.75">
      <c r="A103" s="3">
        <f t="shared" si="2"/>
        <v>9</v>
      </c>
      <c r="B103" s="42"/>
      <c r="C103" s="53" t="s">
        <v>155</v>
      </c>
      <c r="D103" s="54"/>
      <c r="E103" s="1" t="s">
        <v>101</v>
      </c>
      <c r="F103" s="39">
        <v>6</v>
      </c>
      <c r="G103" s="104" t="s">
        <v>446</v>
      </c>
      <c r="H103" s="1">
        <v>2</v>
      </c>
      <c r="I103" s="1"/>
      <c r="J103" s="1"/>
      <c r="K103" s="1">
        <v>2</v>
      </c>
      <c r="L103" s="1"/>
      <c r="M103" s="1" t="s">
        <v>777</v>
      </c>
      <c r="N103" s="41" t="s">
        <v>1037</v>
      </c>
    </row>
    <row r="104" spans="1:14" ht="12.75">
      <c r="A104" s="3">
        <f t="shared" si="2"/>
        <v>3</v>
      </c>
      <c r="B104" s="42"/>
      <c r="C104" s="65" t="s">
        <v>156</v>
      </c>
      <c r="D104" s="66"/>
      <c r="E104" s="20" t="s">
        <v>110</v>
      </c>
      <c r="F104" s="39">
        <v>7</v>
      </c>
      <c r="G104" s="104" t="s">
        <v>446</v>
      </c>
      <c r="H104" s="1">
        <v>3</v>
      </c>
      <c r="I104" s="1"/>
      <c r="J104" s="1"/>
      <c r="K104" s="1"/>
      <c r="L104" s="1"/>
      <c r="M104" s="23" t="s">
        <v>100</v>
      </c>
      <c r="N104" s="135" t="s">
        <v>1009</v>
      </c>
    </row>
    <row r="105" spans="1:14" ht="12.75">
      <c r="A105" s="105">
        <f>COUNTIF(A8:A101,"&gt;10")</f>
        <v>0</v>
      </c>
      <c r="C105" s="152"/>
      <c r="D105" s="32"/>
      <c r="E105" s="32"/>
      <c r="F105" s="32"/>
      <c r="G105" s="32"/>
      <c r="H105" s="32"/>
      <c r="I105" s="32"/>
      <c r="J105" s="32"/>
      <c r="K105" s="32"/>
      <c r="L105" s="32"/>
      <c r="M105" s="154"/>
      <c r="N105" s="32"/>
    </row>
    <row r="106" spans="3:14" ht="12.75">
      <c r="C106" s="95"/>
      <c r="D106" s="90"/>
      <c r="E106" s="90"/>
      <c r="F106" s="90"/>
      <c r="G106" s="90"/>
      <c r="H106" s="90"/>
      <c r="I106" s="90"/>
      <c r="J106" s="90"/>
      <c r="K106" s="90"/>
      <c r="L106" s="90"/>
      <c r="M106" s="90"/>
      <c r="N106" s="90"/>
    </row>
    <row r="107" spans="5:14" ht="12.75">
      <c r="E107" s="33"/>
      <c r="F107" s="33"/>
      <c r="G107" s="33"/>
      <c r="H107" s="33"/>
      <c r="I107" s="33"/>
      <c r="J107" s="33"/>
      <c r="K107" s="33"/>
      <c r="L107" s="33"/>
      <c r="M107" s="155"/>
      <c r="N107" s="33"/>
    </row>
    <row r="108" spans="1:14" ht="12.75">
      <c r="A108" s="38"/>
      <c r="B108" s="3">
        <v>1</v>
      </c>
      <c r="C108" s="89" t="s">
        <v>696</v>
      </c>
      <c r="E108" s="33"/>
      <c r="F108" s="33">
        <f>SUM(F110:F119)</f>
        <v>46</v>
      </c>
      <c r="G108" s="89"/>
      <c r="H108" s="33" t="s">
        <v>800</v>
      </c>
      <c r="I108" s="156" t="s">
        <v>800</v>
      </c>
      <c r="J108" s="157" t="s">
        <v>800</v>
      </c>
      <c r="K108" s="157" t="s">
        <v>800</v>
      </c>
      <c r="L108" s="158" t="s">
        <v>800</v>
      </c>
      <c r="M108" s="155"/>
      <c r="N108" s="33" t="s">
        <v>800</v>
      </c>
    </row>
    <row r="109" spans="1:14" ht="12.75">
      <c r="A109" s="38"/>
      <c r="C109" s="159" t="str">
        <f>CONCATENATE(F108," Complexity")</f>
        <v>46 Complexity</v>
      </c>
      <c r="D109" s="159"/>
      <c r="E109" s="160" t="s">
        <v>105</v>
      </c>
      <c r="F109" s="160" t="s">
        <v>447</v>
      </c>
      <c r="G109" s="160" t="s">
        <v>816</v>
      </c>
      <c r="H109" s="160" t="s">
        <v>797</v>
      </c>
      <c r="I109" s="161" t="s">
        <v>798</v>
      </c>
      <c r="J109" s="162" t="s">
        <v>799</v>
      </c>
      <c r="K109" s="162" t="s">
        <v>801</v>
      </c>
      <c r="L109" s="163" t="s">
        <v>807</v>
      </c>
      <c r="M109" s="164" t="s">
        <v>388</v>
      </c>
      <c r="N109" s="160" t="s">
        <v>802</v>
      </c>
    </row>
    <row r="110" spans="1:14" ht="12.75">
      <c r="A110" s="38"/>
      <c r="C110" s="53" t="s">
        <v>633</v>
      </c>
      <c r="D110" s="54"/>
      <c r="E110" s="1" t="s">
        <v>101</v>
      </c>
      <c r="F110" s="39">
        <v>3</v>
      </c>
      <c r="G110" s="104" t="s">
        <v>446</v>
      </c>
      <c r="H110" s="6">
        <v>3</v>
      </c>
      <c r="I110" s="6"/>
      <c r="J110" s="1"/>
      <c r="K110" s="1"/>
      <c r="L110" s="1"/>
      <c r="M110" s="1"/>
      <c r="N110" s="40" t="s">
        <v>634</v>
      </c>
    </row>
    <row r="111" spans="1:14" ht="12.75">
      <c r="A111" s="38"/>
      <c r="C111" s="57" t="s">
        <v>824</v>
      </c>
      <c r="D111" s="58"/>
      <c r="E111" s="1" t="s">
        <v>101</v>
      </c>
      <c r="F111" s="39">
        <v>10</v>
      </c>
      <c r="G111" s="11" t="s">
        <v>83</v>
      </c>
      <c r="H111" s="31" t="s">
        <v>803</v>
      </c>
      <c r="I111" s="31">
        <v>1</v>
      </c>
      <c r="J111" s="31"/>
      <c r="K111" s="31"/>
      <c r="L111" s="31"/>
      <c r="M111" s="39"/>
      <c r="N111" s="135" t="s">
        <v>1110</v>
      </c>
    </row>
    <row r="112" spans="1:14" ht="12.75">
      <c r="A112" s="38"/>
      <c r="C112" s="57" t="s">
        <v>831</v>
      </c>
      <c r="D112" s="58"/>
      <c r="E112" s="1" t="s">
        <v>101</v>
      </c>
      <c r="F112" s="39">
        <v>3</v>
      </c>
      <c r="G112" s="11" t="s">
        <v>83</v>
      </c>
      <c r="H112" s="31"/>
      <c r="I112" s="31"/>
      <c r="J112" s="31">
        <v>1</v>
      </c>
      <c r="K112" s="31">
        <v>2</v>
      </c>
      <c r="L112" s="31"/>
      <c r="M112" s="39"/>
      <c r="N112" s="135" t="s">
        <v>4</v>
      </c>
    </row>
    <row r="113" spans="1:14" ht="12.75">
      <c r="A113" s="38"/>
      <c r="C113" s="57" t="s">
        <v>828</v>
      </c>
      <c r="D113" s="58"/>
      <c r="E113" s="1" t="s">
        <v>101</v>
      </c>
      <c r="F113" s="39">
        <v>2</v>
      </c>
      <c r="G113" s="11" t="s">
        <v>83</v>
      </c>
      <c r="H113" s="31"/>
      <c r="I113" s="31"/>
      <c r="J113" s="31"/>
      <c r="K113" s="31"/>
      <c r="L113" s="31"/>
      <c r="M113" s="39"/>
      <c r="N113" s="140" t="s">
        <v>183</v>
      </c>
    </row>
    <row r="114" spans="1:14" ht="12.75">
      <c r="A114" s="38"/>
      <c r="C114" s="77" t="s">
        <v>840</v>
      </c>
      <c r="D114" s="78"/>
      <c r="E114" s="1" t="s">
        <v>101</v>
      </c>
      <c r="F114" s="39">
        <v>3</v>
      </c>
      <c r="G114" s="11" t="s">
        <v>83</v>
      </c>
      <c r="H114" s="31"/>
      <c r="I114" s="31"/>
      <c r="J114" s="31"/>
      <c r="K114" s="31"/>
      <c r="L114" s="31"/>
      <c r="M114" s="39" t="s">
        <v>103</v>
      </c>
      <c r="N114" s="140" t="s">
        <v>192</v>
      </c>
    </row>
    <row r="115" spans="1:14" ht="12.75">
      <c r="A115" s="38"/>
      <c r="C115" s="57" t="s">
        <v>832</v>
      </c>
      <c r="D115" s="58"/>
      <c r="E115" s="1" t="s">
        <v>101</v>
      </c>
      <c r="F115" s="39">
        <v>2</v>
      </c>
      <c r="G115" s="11" t="s">
        <v>83</v>
      </c>
      <c r="H115" s="31"/>
      <c r="I115" s="31"/>
      <c r="J115" s="31"/>
      <c r="K115" s="31">
        <v>3</v>
      </c>
      <c r="L115" s="31"/>
      <c r="M115" s="39" t="s">
        <v>784</v>
      </c>
      <c r="N115" s="140" t="s">
        <v>196</v>
      </c>
    </row>
    <row r="116" spans="1:14" ht="12.75">
      <c r="A116" s="38"/>
      <c r="C116" s="57" t="s">
        <v>834</v>
      </c>
      <c r="D116" s="58"/>
      <c r="E116" s="1" t="s">
        <v>101</v>
      </c>
      <c r="F116" s="39">
        <v>1</v>
      </c>
      <c r="G116" s="11" t="s">
        <v>83</v>
      </c>
      <c r="H116" s="31">
        <v>3</v>
      </c>
      <c r="I116" s="31"/>
      <c r="J116" s="31"/>
      <c r="K116" s="31"/>
      <c r="L116" s="31"/>
      <c r="M116" s="39"/>
      <c r="N116" s="135" t="s">
        <v>1114</v>
      </c>
    </row>
    <row r="117" spans="1:14" ht="12.75">
      <c r="A117" s="38"/>
      <c r="C117" s="57" t="s">
        <v>844</v>
      </c>
      <c r="D117" s="58"/>
      <c r="E117" s="1" t="s">
        <v>101</v>
      </c>
      <c r="F117" s="39">
        <v>7</v>
      </c>
      <c r="G117" s="11" t="s">
        <v>83</v>
      </c>
      <c r="H117" s="31">
        <v>2</v>
      </c>
      <c r="I117" s="31">
        <v>1</v>
      </c>
      <c r="J117" s="31"/>
      <c r="K117" s="31"/>
      <c r="L117" s="31"/>
      <c r="M117" s="39"/>
      <c r="N117" s="135" t="s">
        <v>1116</v>
      </c>
    </row>
    <row r="118" spans="1:14" ht="12.75">
      <c r="A118" s="38"/>
      <c r="C118" s="53" t="s">
        <v>490</v>
      </c>
      <c r="D118" s="54"/>
      <c r="E118" s="1" t="s">
        <v>101</v>
      </c>
      <c r="F118" s="39">
        <v>11</v>
      </c>
      <c r="G118" s="19" t="s">
        <v>98</v>
      </c>
      <c r="H118" s="6"/>
      <c r="I118" s="6">
        <v>1</v>
      </c>
      <c r="J118" s="1"/>
      <c r="K118" s="1">
        <v>2</v>
      </c>
      <c r="L118" s="1"/>
      <c r="M118" s="1"/>
      <c r="N118" s="41" t="s">
        <v>10</v>
      </c>
    </row>
    <row r="119" spans="1:14" ht="12.75">
      <c r="A119" s="38"/>
      <c r="C119" s="71" t="s">
        <v>858</v>
      </c>
      <c r="D119" s="72"/>
      <c r="E119" s="1" t="s">
        <v>101</v>
      </c>
      <c r="F119" s="39">
        <v>4</v>
      </c>
      <c r="G119" s="12" t="s">
        <v>818</v>
      </c>
      <c r="H119" s="1"/>
      <c r="I119" s="1"/>
      <c r="J119" s="1"/>
      <c r="K119" s="1"/>
      <c r="L119" s="1"/>
      <c r="M119" s="1" t="s">
        <v>389</v>
      </c>
      <c r="N119" s="140" t="s">
        <v>1035</v>
      </c>
    </row>
    <row r="120" spans="1:14" ht="12.75">
      <c r="A120" s="38"/>
      <c r="C120" s="152" t="str">
        <f>CONCATENATE("Set #",B108)</f>
        <v>Set #1</v>
      </c>
      <c r="D120" s="154">
        <f>IF(COUNTIF(M110:M119,"C")&gt;0,"Curses","")</f>
      </c>
      <c r="E120" s="32"/>
      <c r="F120" s="154"/>
      <c r="G120" s="32"/>
      <c r="H120" s="3">
        <f>COUNTA(H110:H119)</f>
        <v>4</v>
      </c>
      <c r="I120" s="3">
        <f>COUNTA(I110:I119)</f>
        <v>3</v>
      </c>
      <c r="J120" s="3">
        <f>COUNTA(J110:J119)</f>
        <v>1</v>
      </c>
      <c r="K120" s="3">
        <f>COUNTA(K110:K119)</f>
        <v>3</v>
      </c>
      <c r="M120" s="38">
        <f>COUNTIF(M110:M119,"DS")+COUNTIF(M110:M119,"VS")+COUNTIF(M110:M119,"Y")+COUNTIF(M110:M119,"Y,O")</f>
        <v>1</v>
      </c>
      <c r="N120" s="32"/>
    </row>
    <row r="121" spans="1:14" ht="12.75">
      <c r="A121" s="38"/>
      <c r="C121" s="33">
        <f>IF(COUNTIF(K110:K119,"CT")&gt;0,"Coin Token","")</f>
      </c>
      <c r="D121" s="33">
        <f>IF(COUNTIF(L110:L119,"VT")&gt;0,"Vict. Token","")</f>
      </c>
      <c r="E121" s="33"/>
      <c r="F121" s="155"/>
      <c r="G121" s="33"/>
      <c r="H121" s="33"/>
      <c r="I121" s="33"/>
      <c r="J121" s="33"/>
      <c r="K121" s="33"/>
      <c r="L121" s="33"/>
      <c r="M121" s="155"/>
      <c r="N121" s="33"/>
    </row>
    <row r="122" spans="1:14" ht="12.75">
      <c r="A122" s="38"/>
      <c r="E122" s="33"/>
      <c r="F122" s="155"/>
      <c r="G122" s="33"/>
      <c r="H122" s="33"/>
      <c r="I122" s="33"/>
      <c r="J122" s="33"/>
      <c r="K122" s="33"/>
      <c r="L122" s="33"/>
      <c r="M122" s="155"/>
      <c r="N122" s="33"/>
    </row>
    <row r="123" spans="1:14" ht="12.75">
      <c r="A123" s="38"/>
      <c r="B123" s="3">
        <v>2</v>
      </c>
      <c r="C123" s="89" t="s">
        <v>860</v>
      </c>
      <c r="E123" s="33"/>
      <c r="F123" s="155">
        <f>SUM(F125:F134)</f>
        <v>75</v>
      </c>
      <c r="G123" s="89"/>
      <c r="H123" s="33" t="s">
        <v>800</v>
      </c>
      <c r="I123" s="156" t="s">
        <v>800</v>
      </c>
      <c r="J123" s="157" t="s">
        <v>800</v>
      </c>
      <c r="K123" s="157" t="s">
        <v>800</v>
      </c>
      <c r="L123" s="158" t="s">
        <v>800</v>
      </c>
      <c r="M123" s="155"/>
      <c r="N123" s="33" t="s">
        <v>800</v>
      </c>
    </row>
    <row r="124" spans="1:14" ht="12.75">
      <c r="A124" s="38"/>
      <c r="C124" s="159" t="str">
        <f>CONCATENATE(F123," Complexity")</f>
        <v>75 Complexity</v>
      </c>
      <c r="D124" s="159"/>
      <c r="E124" s="160" t="s">
        <v>105</v>
      </c>
      <c r="F124" s="164" t="s">
        <v>447</v>
      </c>
      <c r="G124" s="160" t="s">
        <v>816</v>
      </c>
      <c r="H124" s="160" t="s">
        <v>797</v>
      </c>
      <c r="I124" s="161" t="s">
        <v>798</v>
      </c>
      <c r="J124" s="162" t="s">
        <v>799</v>
      </c>
      <c r="K124" s="162" t="s">
        <v>801</v>
      </c>
      <c r="L124" s="163" t="s">
        <v>807</v>
      </c>
      <c r="M124" s="164" t="s">
        <v>388</v>
      </c>
      <c r="N124" s="160" t="s">
        <v>802</v>
      </c>
    </row>
    <row r="125" spans="1:14" ht="12.75">
      <c r="A125" s="38"/>
      <c r="C125" s="57" t="s">
        <v>824</v>
      </c>
      <c r="D125" s="58"/>
      <c r="E125" s="1" t="s">
        <v>101</v>
      </c>
      <c r="F125" s="39">
        <v>10</v>
      </c>
      <c r="G125" s="11" t="s">
        <v>83</v>
      </c>
      <c r="H125" s="31" t="s">
        <v>803</v>
      </c>
      <c r="I125" s="31">
        <v>1</v>
      </c>
      <c r="J125" s="31"/>
      <c r="K125" s="31"/>
      <c r="L125" s="31"/>
      <c r="M125" s="39"/>
      <c r="N125" s="135" t="s">
        <v>1110</v>
      </c>
    </row>
    <row r="126" spans="1:14" ht="12.75">
      <c r="A126" s="38"/>
      <c r="C126" s="53" t="s">
        <v>131</v>
      </c>
      <c r="D126" s="54"/>
      <c r="E126" s="1" t="s">
        <v>101</v>
      </c>
      <c r="F126" s="39">
        <v>7</v>
      </c>
      <c r="G126" s="9" t="s">
        <v>101</v>
      </c>
      <c r="H126" s="1"/>
      <c r="I126" s="1"/>
      <c r="J126" s="1">
        <v>1</v>
      </c>
      <c r="K126" s="1">
        <v>1</v>
      </c>
      <c r="L126" s="1"/>
      <c r="M126" s="1"/>
      <c r="N126" s="41" t="s">
        <v>0</v>
      </c>
    </row>
    <row r="127" spans="1:14" ht="12.75">
      <c r="A127" s="38"/>
      <c r="C127" s="53" t="s">
        <v>161</v>
      </c>
      <c r="D127" s="54"/>
      <c r="E127" s="1" t="s">
        <v>101</v>
      </c>
      <c r="F127" s="39">
        <v>12</v>
      </c>
      <c r="G127" s="19" t="s">
        <v>98</v>
      </c>
      <c r="H127" s="1" t="s">
        <v>803</v>
      </c>
      <c r="I127" s="1">
        <v>1</v>
      </c>
      <c r="J127" s="1">
        <v>1</v>
      </c>
      <c r="K127" s="1"/>
      <c r="L127" s="1"/>
      <c r="M127" s="1" t="s">
        <v>389</v>
      </c>
      <c r="N127" s="136" t="s">
        <v>15</v>
      </c>
    </row>
    <row r="128" spans="1:14" ht="25.5">
      <c r="A128" s="38"/>
      <c r="C128" s="69" t="s">
        <v>830</v>
      </c>
      <c r="D128" s="70"/>
      <c r="E128" s="22" t="s">
        <v>111</v>
      </c>
      <c r="F128" s="39">
        <v>11</v>
      </c>
      <c r="G128" s="12" t="s">
        <v>818</v>
      </c>
      <c r="H128" s="1" t="s">
        <v>779</v>
      </c>
      <c r="I128" s="1"/>
      <c r="J128" s="1"/>
      <c r="K128" s="1"/>
      <c r="L128" s="1"/>
      <c r="M128" s="1" t="s">
        <v>373</v>
      </c>
      <c r="N128" s="4" t="s">
        <v>182</v>
      </c>
    </row>
    <row r="129" spans="1:14" ht="12.75">
      <c r="A129" s="38"/>
      <c r="C129" s="67" t="s">
        <v>235</v>
      </c>
      <c r="D129" s="68"/>
      <c r="E129" s="21" t="s">
        <v>107</v>
      </c>
      <c r="F129" s="39">
        <v>6</v>
      </c>
      <c r="G129" s="19" t="s">
        <v>98</v>
      </c>
      <c r="H129" s="1"/>
      <c r="I129" s="1"/>
      <c r="J129" s="1"/>
      <c r="K129" s="1"/>
      <c r="L129" s="1" t="s">
        <v>803</v>
      </c>
      <c r="M129" s="1" t="s">
        <v>817</v>
      </c>
      <c r="N129" s="4" t="s">
        <v>1002</v>
      </c>
    </row>
    <row r="130" spans="1:14" ht="12.75">
      <c r="A130" s="38"/>
      <c r="C130" s="53" t="s">
        <v>219</v>
      </c>
      <c r="D130" s="54"/>
      <c r="E130" s="1" t="s">
        <v>101</v>
      </c>
      <c r="F130" s="39">
        <v>5</v>
      </c>
      <c r="G130" s="16" t="s">
        <v>102</v>
      </c>
      <c r="H130" s="1"/>
      <c r="I130" s="1"/>
      <c r="J130" s="1">
        <v>1</v>
      </c>
      <c r="K130" s="1" t="s">
        <v>803</v>
      </c>
      <c r="L130" s="1"/>
      <c r="M130" s="1" t="s">
        <v>389</v>
      </c>
      <c r="N130" s="41" t="s">
        <v>56</v>
      </c>
    </row>
    <row r="131" spans="1:14" ht="12.75">
      <c r="A131" s="38"/>
      <c r="C131" s="57" t="s">
        <v>834</v>
      </c>
      <c r="D131" s="58"/>
      <c r="E131" s="1" t="s">
        <v>101</v>
      </c>
      <c r="F131" s="39">
        <v>1</v>
      </c>
      <c r="G131" s="11" t="s">
        <v>83</v>
      </c>
      <c r="H131" s="31">
        <v>3</v>
      </c>
      <c r="I131" s="31"/>
      <c r="J131" s="31"/>
      <c r="K131" s="31"/>
      <c r="L131" s="31"/>
      <c r="M131" s="39"/>
      <c r="N131" s="135" t="s">
        <v>1114</v>
      </c>
    </row>
    <row r="132" spans="1:14" ht="12.75">
      <c r="A132" s="38"/>
      <c r="C132" s="61" t="s">
        <v>260</v>
      </c>
      <c r="D132" s="62"/>
      <c r="E132" s="8" t="s">
        <v>112</v>
      </c>
      <c r="F132" s="39">
        <v>7</v>
      </c>
      <c r="G132" s="16" t="s">
        <v>102</v>
      </c>
      <c r="H132" s="1"/>
      <c r="I132" s="1"/>
      <c r="J132" s="1"/>
      <c r="K132" s="1">
        <v>2</v>
      </c>
      <c r="L132" s="1"/>
      <c r="M132" s="1"/>
      <c r="N132" s="41" t="s">
        <v>9</v>
      </c>
    </row>
    <row r="133" spans="1:14" ht="12.75">
      <c r="A133" s="38"/>
      <c r="C133" s="81" t="s">
        <v>847</v>
      </c>
      <c r="D133" s="82"/>
      <c r="E133" s="20" t="s">
        <v>110</v>
      </c>
      <c r="F133" s="39">
        <v>8</v>
      </c>
      <c r="G133" s="12" t="s">
        <v>818</v>
      </c>
      <c r="H133" s="1"/>
      <c r="I133" s="1"/>
      <c r="J133" s="1"/>
      <c r="K133" s="1">
        <v>2</v>
      </c>
      <c r="L133" s="1"/>
      <c r="M133" s="23" t="s">
        <v>100</v>
      </c>
      <c r="N133" s="41" t="s">
        <v>1028</v>
      </c>
    </row>
    <row r="134" spans="1:14" ht="12.75">
      <c r="A134" s="38"/>
      <c r="C134" s="53" t="s">
        <v>495</v>
      </c>
      <c r="D134" s="54"/>
      <c r="E134" s="1" t="s">
        <v>101</v>
      </c>
      <c r="F134" s="39">
        <v>8</v>
      </c>
      <c r="G134" s="19" t="s">
        <v>98</v>
      </c>
      <c r="H134" s="6">
        <v>4</v>
      </c>
      <c r="I134" s="6"/>
      <c r="J134" s="1"/>
      <c r="K134" s="1"/>
      <c r="L134" s="1"/>
      <c r="M134" s="1" t="s">
        <v>817</v>
      </c>
      <c r="N134" s="41" t="s">
        <v>1034</v>
      </c>
    </row>
    <row r="135" spans="1:14" ht="12.75">
      <c r="A135" s="38"/>
      <c r="C135" s="152" t="str">
        <f>CONCATENATE("Set #",B123)</f>
        <v>Set #2</v>
      </c>
      <c r="D135" s="154" t="str">
        <f>IF(COUNTIF(M125:M134,"C")&gt;0,"Curses","")</f>
        <v>Curses</v>
      </c>
      <c r="E135" s="32"/>
      <c r="F135" s="154"/>
      <c r="G135" s="32"/>
      <c r="H135" s="3">
        <f>COUNTA(H125:H134)</f>
        <v>5</v>
      </c>
      <c r="I135" s="3">
        <f>COUNTA(I125:I134)</f>
        <v>2</v>
      </c>
      <c r="J135" s="3">
        <f>COUNTA(J125:J134)</f>
        <v>3</v>
      </c>
      <c r="K135" s="3">
        <f>COUNTA(K125:K134)</f>
        <v>4</v>
      </c>
      <c r="M135" s="38">
        <f>COUNTIF(M125:M134,"DS")+COUNTIF(M125:M134,"VS")+COUNTIF(M125:M134,"Y")+COUNTIF(M125:M134,"Y,O")</f>
        <v>2</v>
      </c>
      <c r="N135" s="32"/>
    </row>
    <row r="136" spans="1:14" ht="12.75">
      <c r="A136" s="38"/>
      <c r="C136" s="33">
        <f>IF(COUNTIF(K125:K134,"CT")&gt;0,"Coin Token","")</f>
      </c>
      <c r="D136" s="33">
        <f>IF(COUNTIF(L125:L134,"VT")&gt;0,"Vict. Token","")</f>
      </c>
      <c r="E136" s="33"/>
      <c r="F136" s="155"/>
      <c r="G136" s="33"/>
      <c r="H136" s="33"/>
      <c r="I136" s="33"/>
      <c r="J136" s="33"/>
      <c r="K136" s="33"/>
      <c r="L136" s="33"/>
      <c r="M136" s="155"/>
      <c r="N136" s="33"/>
    </row>
    <row r="137" spans="1:14" ht="12.75">
      <c r="A137" s="38"/>
      <c r="E137" s="33"/>
      <c r="F137" s="155"/>
      <c r="G137" s="33"/>
      <c r="H137" s="33"/>
      <c r="I137" s="33"/>
      <c r="J137" s="33"/>
      <c r="K137" s="33"/>
      <c r="L137" s="33"/>
      <c r="M137" s="155"/>
      <c r="N137" s="33"/>
    </row>
    <row r="138" spans="1:14" ht="12.75">
      <c r="A138" s="38"/>
      <c r="B138" s="3">
        <v>3</v>
      </c>
      <c r="C138" s="89" t="s">
        <v>861</v>
      </c>
      <c r="E138" s="33"/>
      <c r="F138" s="155">
        <f>SUM(F140:F149)</f>
        <v>69</v>
      </c>
      <c r="G138" s="89"/>
      <c r="H138" s="33" t="s">
        <v>800</v>
      </c>
      <c r="I138" s="156" t="s">
        <v>800</v>
      </c>
      <c r="J138" s="157" t="s">
        <v>800</v>
      </c>
      <c r="K138" s="157" t="s">
        <v>800</v>
      </c>
      <c r="L138" s="158" t="s">
        <v>800</v>
      </c>
      <c r="M138" s="155"/>
      <c r="N138" s="33" t="s">
        <v>800</v>
      </c>
    </row>
    <row r="139" spans="1:14" ht="12.75">
      <c r="A139" s="38"/>
      <c r="C139" s="159" t="str">
        <f>CONCATENATE(F138," Complexity")</f>
        <v>69 Complexity</v>
      </c>
      <c r="D139" s="159"/>
      <c r="E139" s="160" t="s">
        <v>105</v>
      </c>
      <c r="F139" s="164" t="s">
        <v>447</v>
      </c>
      <c r="G139" s="160" t="s">
        <v>816</v>
      </c>
      <c r="H139" s="160" t="s">
        <v>797</v>
      </c>
      <c r="I139" s="161" t="s">
        <v>798</v>
      </c>
      <c r="J139" s="162" t="s">
        <v>799</v>
      </c>
      <c r="K139" s="162" t="s">
        <v>801</v>
      </c>
      <c r="L139" s="163" t="s">
        <v>807</v>
      </c>
      <c r="M139" s="164" t="s">
        <v>388</v>
      </c>
      <c r="N139" s="160" t="s">
        <v>802</v>
      </c>
    </row>
    <row r="140" spans="1:14" ht="25.5">
      <c r="A140" s="38"/>
      <c r="C140" s="63" t="s">
        <v>825</v>
      </c>
      <c r="D140" s="64"/>
      <c r="E140" s="22" t="s">
        <v>111</v>
      </c>
      <c r="F140" s="39">
        <v>6</v>
      </c>
      <c r="G140" s="11" t="s">
        <v>83</v>
      </c>
      <c r="H140" s="31">
        <v>2</v>
      </c>
      <c r="I140" s="31"/>
      <c r="J140" s="31"/>
      <c r="K140" s="31"/>
      <c r="L140" s="31"/>
      <c r="M140" s="39"/>
      <c r="N140" s="135" t="s">
        <v>177</v>
      </c>
    </row>
    <row r="141" spans="1:14" ht="12.75">
      <c r="A141" s="38"/>
      <c r="C141" s="57" t="s">
        <v>827</v>
      </c>
      <c r="D141" s="58"/>
      <c r="E141" s="1" t="s">
        <v>101</v>
      </c>
      <c r="F141" s="39">
        <v>3</v>
      </c>
      <c r="G141" s="11" t="s">
        <v>83</v>
      </c>
      <c r="H141" s="31"/>
      <c r="I141" s="31"/>
      <c r="J141" s="31"/>
      <c r="K141" s="31">
        <v>2</v>
      </c>
      <c r="L141" s="31"/>
      <c r="M141" s="39"/>
      <c r="N141" s="135" t="s">
        <v>179</v>
      </c>
    </row>
    <row r="142" spans="1:14" ht="12.75">
      <c r="A142" s="38"/>
      <c r="C142" s="53" t="s">
        <v>142</v>
      </c>
      <c r="D142" s="54"/>
      <c r="E142" s="1" t="s">
        <v>101</v>
      </c>
      <c r="F142" s="39">
        <v>7</v>
      </c>
      <c r="G142" s="15" t="s">
        <v>103</v>
      </c>
      <c r="H142" s="1" t="s">
        <v>803</v>
      </c>
      <c r="I142" s="1"/>
      <c r="J142" s="1"/>
      <c r="K142" s="1" t="s">
        <v>803</v>
      </c>
      <c r="L142" s="1"/>
      <c r="M142" s="1" t="s">
        <v>777</v>
      </c>
      <c r="N142" s="4" t="s">
        <v>181</v>
      </c>
    </row>
    <row r="143" spans="1:14" ht="25.5">
      <c r="A143" s="38"/>
      <c r="C143" s="53" t="s">
        <v>415</v>
      </c>
      <c r="D143" s="54"/>
      <c r="E143" s="1" t="s">
        <v>101</v>
      </c>
      <c r="F143" s="39">
        <v>11</v>
      </c>
      <c r="G143" s="28" t="s">
        <v>509</v>
      </c>
      <c r="H143" s="6">
        <v>2</v>
      </c>
      <c r="I143" s="6">
        <v>1</v>
      </c>
      <c r="J143" s="1"/>
      <c r="K143" s="1"/>
      <c r="L143" s="1"/>
      <c r="M143" s="1"/>
      <c r="N143" s="41" t="s">
        <v>184</v>
      </c>
    </row>
    <row r="144" spans="1:14" ht="12.75">
      <c r="A144" s="38"/>
      <c r="C144" s="53" t="s">
        <v>209</v>
      </c>
      <c r="D144" s="54"/>
      <c r="E144" s="1" t="s">
        <v>101</v>
      </c>
      <c r="F144" s="39">
        <v>7</v>
      </c>
      <c r="G144" s="15" t="s">
        <v>103</v>
      </c>
      <c r="H144" s="1"/>
      <c r="I144" s="1"/>
      <c r="J144" s="1">
        <v>1</v>
      </c>
      <c r="K144" s="1" t="s">
        <v>803</v>
      </c>
      <c r="L144" s="1"/>
      <c r="M144" s="1"/>
      <c r="N144" s="41" t="s">
        <v>186</v>
      </c>
    </row>
    <row r="145" spans="1:14" ht="25.5">
      <c r="A145" s="38"/>
      <c r="C145" s="73" t="s">
        <v>835</v>
      </c>
      <c r="D145" s="74"/>
      <c r="E145" s="20" t="s">
        <v>110</v>
      </c>
      <c r="F145" s="39">
        <v>7</v>
      </c>
      <c r="G145" s="11" t="s">
        <v>83</v>
      </c>
      <c r="H145" s="31"/>
      <c r="I145" s="31"/>
      <c r="J145" s="31"/>
      <c r="K145" s="31"/>
      <c r="L145" s="31"/>
      <c r="M145" s="39"/>
      <c r="N145" s="140" t="s">
        <v>188</v>
      </c>
    </row>
    <row r="146" spans="1:14" ht="12.75">
      <c r="A146" s="38"/>
      <c r="C146" s="57" t="s">
        <v>844</v>
      </c>
      <c r="D146" s="58"/>
      <c r="E146" s="1" t="s">
        <v>101</v>
      </c>
      <c r="F146" s="39">
        <v>7</v>
      </c>
      <c r="G146" s="11" t="s">
        <v>83</v>
      </c>
      <c r="H146" s="31">
        <v>2</v>
      </c>
      <c r="I146" s="31">
        <v>1</v>
      </c>
      <c r="J146" s="31"/>
      <c r="K146" s="31"/>
      <c r="L146" s="31"/>
      <c r="M146" s="39"/>
      <c r="N146" s="135" t="s">
        <v>1116</v>
      </c>
    </row>
    <row r="147" spans="1:14" ht="12.75">
      <c r="A147" s="38"/>
      <c r="C147" s="57" t="s">
        <v>846</v>
      </c>
      <c r="D147" s="58"/>
      <c r="E147" s="1" t="s">
        <v>101</v>
      </c>
      <c r="F147" s="39">
        <v>6</v>
      </c>
      <c r="G147" s="11" t="s">
        <v>83</v>
      </c>
      <c r="H147" s="31" t="s">
        <v>789</v>
      </c>
      <c r="I147" s="31"/>
      <c r="J147" s="31"/>
      <c r="K147" s="31"/>
      <c r="L147" s="31"/>
      <c r="M147" s="39" t="s">
        <v>785</v>
      </c>
      <c r="N147" s="140" t="s">
        <v>1027</v>
      </c>
    </row>
    <row r="148" spans="1:14" ht="12.75">
      <c r="A148" s="38"/>
      <c r="C148" s="81" t="s">
        <v>856</v>
      </c>
      <c r="D148" s="82"/>
      <c r="E148" s="20" t="s">
        <v>110</v>
      </c>
      <c r="F148" s="39">
        <v>13</v>
      </c>
      <c r="G148" s="12" t="s">
        <v>818</v>
      </c>
      <c r="H148" s="1"/>
      <c r="I148" s="1"/>
      <c r="J148" s="1">
        <v>1</v>
      </c>
      <c r="K148" s="1">
        <v>2</v>
      </c>
      <c r="L148" s="48" t="s">
        <v>606</v>
      </c>
      <c r="M148" s="1"/>
      <c r="N148" s="134" t="s">
        <v>1033</v>
      </c>
    </row>
    <row r="149" spans="1:14" ht="12.75">
      <c r="A149" s="38"/>
      <c r="C149" s="49" t="s">
        <v>97</v>
      </c>
      <c r="D149" s="50"/>
      <c r="E149" s="5" t="s">
        <v>106</v>
      </c>
      <c r="F149" s="39">
        <v>2</v>
      </c>
      <c r="G149" s="12" t="s">
        <v>818</v>
      </c>
      <c r="H149" s="1"/>
      <c r="I149" s="1"/>
      <c r="J149" s="1"/>
      <c r="K149" s="1" t="s">
        <v>803</v>
      </c>
      <c r="L149" s="1"/>
      <c r="M149" s="1"/>
      <c r="N149" s="4" t="s">
        <v>808</v>
      </c>
    </row>
    <row r="150" spans="1:13" ht="12.75">
      <c r="A150" s="38"/>
      <c r="C150" s="152" t="str">
        <f>CONCATENATE("Set #",B138)</f>
        <v>Set #3</v>
      </c>
      <c r="D150" s="154">
        <f>IF(COUNTIF(M140:M149,"C")&gt;0,"Curses","")</f>
      </c>
      <c r="F150" s="155"/>
      <c r="H150" s="3">
        <f>COUNTA(H140:H149)</f>
        <v>5</v>
      </c>
      <c r="I150" s="3">
        <f>COUNTA(I140:I149)</f>
        <v>2</v>
      </c>
      <c r="J150" s="3">
        <f>COUNTA(J140:J149)</f>
        <v>2</v>
      </c>
      <c r="K150" s="3">
        <f>COUNTA(K140:K149)</f>
        <v>5</v>
      </c>
      <c r="M150" s="38">
        <f>COUNTIF(M140:M149,"DS")+COUNTIF(M140:M149,"VS")+COUNTIF(M140:M149,"Y")+COUNTIF(M140:M149,"Y,O")</f>
        <v>1</v>
      </c>
    </row>
    <row r="151" spans="1:13" ht="12.75">
      <c r="A151" s="38"/>
      <c r="C151" s="33">
        <f>IF(COUNTIF(K140:K149,"CT")&gt;0,"Coin Token","")</f>
      </c>
      <c r="D151" s="33" t="str">
        <f>IF(COUNTIF(L140:L149,"VT")&gt;0,"Vict. Token","")</f>
        <v>Vict. Token</v>
      </c>
      <c r="F151" s="38"/>
      <c r="M151" s="38"/>
    </row>
    <row r="152" spans="1:13" ht="12.75">
      <c r="A152" s="38"/>
      <c r="F152" s="38"/>
      <c r="M152" s="38"/>
    </row>
    <row r="153" spans="1:14" ht="12.75">
      <c r="A153" s="38"/>
      <c r="B153" s="3">
        <v>4</v>
      </c>
      <c r="C153" s="89" t="s">
        <v>697</v>
      </c>
      <c r="F153" s="38">
        <f>SUM(F155:F164)</f>
        <v>69</v>
      </c>
      <c r="G153" s="34"/>
      <c r="H153" s="3" t="s">
        <v>800</v>
      </c>
      <c r="I153" s="35" t="s">
        <v>800</v>
      </c>
      <c r="J153" s="36" t="s">
        <v>800</v>
      </c>
      <c r="K153" s="36" t="s">
        <v>800</v>
      </c>
      <c r="L153" s="37" t="s">
        <v>800</v>
      </c>
      <c r="M153" s="38"/>
      <c r="N153" s="3" t="s">
        <v>800</v>
      </c>
    </row>
    <row r="154" spans="1:14" ht="12.75">
      <c r="A154" s="38"/>
      <c r="C154" s="91" t="str">
        <f>CONCATENATE(F153," Complexity")</f>
        <v>69 Complexity</v>
      </c>
      <c r="D154" s="91"/>
      <c r="E154" s="3" t="s">
        <v>105</v>
      </c>
      <c r="F154" s="38" t="s">
        <v>447</v>
      </c>
      <c r="G154" s="3" t="s">
        <v>816</v>
      </c>
      <c r="H154" s="3" t="s">
        <v>797</v>
      </c>
      <c r="I154" s="35" t="s">
        <v>798</v>
      </c>
      <c r="J154" s="36" t="s">
        <v>799</v>
      </c>
      <c r="K154" s="36" t="s">
        <v>801</v>
      </c>
      <c r="L154" s="37" t="s">
        <v>807</v>
      </c>
      <c r="M154" s="38" t="s">
        <v>388</v>
      </c>
      <c r="N154" s="3" t="s">
        <v>802</v>
      </c>
    </row>
    <row r="155" spans="1:14" ht="12.75">
      <c r="A155" s="38"/>
      <c r="C155" s="57" t="s">
        <v>827</v>
      </c>
      <c r="D155" s="58"/>
      <c r="E155" s="1" t="s">
        <v>101</v>
      </c>
      <c r="F155" s="39">
        <v>3</v>
      </c>
      <c r="G155" s="11" t="s">
        <v>83</v>
      </c>
      <c r="H155" s="31"/>
      <c r="I155" s="31"/>
      <c r="J155" s="31"/>
      <c r="K155" s="31">
        <v>2</v>
      </c>
      <c r="L155" s="31"/>
      <c r="M155" s="39"/>
      <c r="N155" s="135" t="s">
        <v>179</v>
      </c>
    </row>
    <row r="156" spans="1:14" ht="25.5">
      <c r="A156" s="38"/>
      <c r="C156" s="53" t="s">
        <v>205</v>
      </c>
      <c r="D156" s="54"/>
      <c r="E156" s="1" t="s">
        <v>101</v>
      </c>
      <c r="F156" s="39">
        <v>10</v>
      </c>
      <c r="G156" s="19" t="s">
        <v>98</v>
      </c>
      <c r="H156" s="1" t="s">
        <v>803</v>
      </c>
      <c r="I156" s="1"/>
      <c r="J156" s="1">
        <v>1</v>
      </c>
      <c r="K156" s="1" t="s">
        <v>803</v>
      </c>
      <c r="L156" s="1"/>
      <c r="M156" s="1"/>
      <c r="N156" s="41" t="s">
        <v>55</v>
      </c>
    </row>
    <row r="157" spans="1:14" ht="25.5">
      <c r="A157" s="38"/>
      <c r="C157" s="73" t="s">
        <v>835</v>
      </c>
      <c r="D157" s="74"/>
      <c r="E157" s="20" t="s">
        <v>110</v>
      </c>
      <c r="F157" s="39">
        <v>7</v>
      </c>
      <c r="G157" s="11" t="s">
        <v>83</v>
      </c>
      <c r="H157" s="31"/>
      <c r="I157" s="31"/>
      <c r="J157" s="31"/>
      <c r="K157" s="31"/>
      <c r="L157" s="31"/>
      <c r="M157" s="39"/>
      <c r="N157" s="140" t="s">
        <v>188</v>
      </c>
    </row>
    <row r="158" spans="1:14" ht="12.75">
      <c r="A158" s="38"/>
      <c r="C158" s="57" t="s">
        <v>832</v>
      </c>
      <c r="D158" s="58"/>
      <c r="E158" s="1" t="s">
        <v>101</v>
      </c>
      <c r="F158" s="39">
        <v>2</v>
      </c>
      <c r="G158" s="11" t="s">
        <v>83</v>
      </c>
      <c r="H158" s="31"/>
      <c r="I158" s="31"/>
      <c r="J158" s="31"/>
      <c r="K158" s="31">
        <v>3</v>
      </c>
      <c r="L158" s="31"/>
      <c r="M158" s="39" t="s">
        <v>784</v>
      </c>
      <c r="N158" s="140" t="s">
        <v>196</v>
      </c>
    </row>
    <row r="159" spans="1:14" ht="12.75">
      <c r="A159" s="38"/>
      <c r="C159" s="53" t="s">
        <v>219</v>
      </c>
      <c r="D159" s="54"/>
      <c r="E159" s="1" t="s">
        <v>101</v>
      </c>
      <c r="F159" s="39">
        <v>5</v>
      </c>
      <c r="G159" s="16" t="s">
        <v>102</v>
      </c>
      <c r="H159" s="1"/>
      <c r="I159" s="1"/>
      <c r="J159" s="1">
        <v>1</v>
      </c>
      <c r="K159" s="1" t="s">
        <v>803</v>
      </c>
      <c r="L159" s="1"/>
      <c r="M159" s="1" t="s">
        <v>389</v>
      </c>
      <c r="N159" s="41" t="s">
        <v>56</v>
      </c>
    </row>
    <row r="160" spans="1:14" ht="25.5">
      <c r="A160" s="38"/>
      <c r="C160" s="53" t="s">
        <v>420</v>
      </c>
      <c r="D160" s="54"/>
      <c r="E160" s="1" t="s">
        <v>101</v>
      </c>
      <c r="F160" s="39">
        <v>9</v>
      </c>
      <c r="G160" s="45" t="s">
        <v>509</v>
      </c>
      <c r="H160" s="6"/>
      <c r="I160" s="6"/>
      <c r="J160" s="1"/>
      <c r="K160" s="5" t="s">
        <v>605</v>
      </c>
      <c r="L160" s="1"/>
      <c r="M160" s="1" t="s">
        <v>389</v>
      </c>
      <c r="N160" s="100" t="s">
        <v>505</v>
      </c>
    </row>
    <row r="161" spans="1:14" ht="12.75">
      <c r="A161" s="38"/>
      <c r="C161" s="57" t="s">
        <v>846</v>
      </c>
      <c r="D161" s="58"/>
      <c r="E161" s="1" t="s">
        <v>101</v>
      </c>
      <c r="F161" s="39">
        <v>6</v>
      </c>
      <c r="G161" s="11" t="s">
        <v>83</v>
      </c>
      <c r="H161" s="31" t="s">
        <v>789</v>
      </c>
      <c r="I161" s="31"/>
      <c r="J161" s="31"/>
      <c r="K161" s="31"/>
      <c r="L161" s="31"/>
      <c r="M161" s="39" t="s">
        <v>785</v>
      </c>
      <c r="N161" s="140" t="s">
        <v>1027</v>
      </c>
    </row>
    <row r="162" spans="1:14" ht="12.75">
      <c r="A162" s="38"/>
      <c r="C162" s="71" t="s">
        <v>857</v>
      </c>
      <c r="D162" s="72"/>
      <c r="E162" s="1" t="s">
        <v>101</v>
      </c>
      <c r="F162" s="39">
        <v>14</v>
      </c>
      <c r="G162" s="12" t="s">
        <v>818</v>
      </c>
      <c r="H162" s="1">
        <v>1</v>
      </c>
      <c r="I162" s="1">
        <v>1</v>
      </c>
      <c r="J162" s="1">
        <v>1</v>
      </c>
      <c r="K162" s="1">
        <v>2</v>
      </c>
      <c r="L162" s="1"/>
      <c r="M162" s="1"/>
      <c r="N162" s="41" t="s">
        <v>12</v>
      </c>
    </row>
    <row r="163" spans="1:14" ht="12.75">
      <c r="A163" s="38"/>
      <c r="C163" s="49" t="s">
        <v>97</v>
      </c>
      <c r="D163" s="50"/>
      <c r="E163" s="5" t="s">
        <v>106</v>
      </c>
      <c r="F163" s="39">
        <v>2</v>
      </c>
      <c r="G163" s="12" t="s">
        <v>818</v>
      </c>
      <c r="H163" s="1"/>
      <c r="I163" s="1"/>
      <c r="J163" s="1"/>
      <c r="K163" s="1" t="s">
        <v>803</v>
      </c>
      <c r="L163" s="1"/>
      <c r="M163" s="1"/>
      <c r="N163" s="4" t="s">
        <v>808</v>
      </c>
    </row>
    <row r="164" spans="1:14" ht="12.75">
      <c r="A164" s="38"/>
      <c r="C164" s="53" t="s">
        <v>154</v>
      </c>
      <c r="D164" s="54"/>
      <c r="E164" s="1" t="s">
        <v>101</v>
      </c>
      <c r="F164" s="39">
        <v>11</v>
      </c>
      <c r="G164" s="104" t="s">
        <v>446</v>
      </c>
      <c r="H164" s="1">
        <v>3</v>
      </c>
      <c r="I164" s="1">
        <v>1</v>
      </c>
      <c r="J164" s="1"/>
      <c r="K164" s="1"/>
      <c r="L164" s="1"/>
      <c r="M164" s="1"/>
      <c r="N164" s="132" t="s">
        <v>57</v>
      </c>
    </row>
    <row r="165" spans="1:14" ht="12.75">
      <c r="A165" s="38"/>
      <c r="C165" s="152" t="str">
        <f>CONCATENATE("Set #",B153)</f>
        <v>Set #4</v>
      </c>
      <c r="D165" s="154">
        <f>IF(COUNTIF(M155:M164,"C")&gt;0,"Curses","")</f>
      </c>
      <c r="E165" s="32"/>
      <c r="F165" s="154"/>
      <c r="G165" s="32"/>
      <c r="H165" s="3">
        <f>COUNTA(H155:H164)</f>
        <v>4</v>
      </c>
      <c r="I165" s="3">
        <f>COUNTA(I155:I164)</f>
        <v>2</v>
      </c>
      <c r="J165" s="3">
        <f>COUNTA(J155:J164)</f>
        <v>3</v>
      </c>
      <c r="K165" s="3">
        <f>COUNTA(K155:K164)</f>
        <v>7</v>
      </c>
      <c r="M165" s="38">
        <f>COUNTIF(M155:M164,"DS")+COUNTIF(M155:M164,"VS")+COUNTIF(M155:M164,"Y")+COUNTIF(M155:M164,"Y,O")</f>
        <v>2</v>
      </c>
      <c r="N165" s="32"/>
    </row>
    <row r="166" spans="1:14" ht="12.75">
      <c r="A166" s="38"/>
      <c r="C166" s="33" t="str">
        <f>IF(COUNTIF(K155:K164,"CT")&gt;0,"Coin Token","")</f>
        <v>Coin Token</v>
      </c>
      <c r="D166" s="33">
        <f>IF(COUNTIF(L155:L164,"VT")&gt;0,"Vict. Token","")</f>
      </c>
      <c r="E166" s="33"/>
      <c r="F166" s="155"/>
      <c r="G166" s="33"/>
      <c r="H166" s="33"/>
      <c r="I166" s="33"/>
      <c r="J166" s="33"/>
      <c r="K166" s="33"/>
      <c r="L166" s="33"/>
      <c r="M166" s="155"/>
      <c r="N166" s="33"/>
    </row>
    <row r="167" spans="1:14" ht="12.75">
      <c r="A167" s="38"/>
      <c r="E167" s="33"/>
      <c r="F167" s="155"/>
      <c r="G167" s="33"/>
      <c r="H167" s="33"/>
      <c r="I167" s="33"/>
      <c r="J167" s="33"/>
      <c r="K167" s="33"/>
      <c r="L167" s="33"/>
      <c r="M167" s="155"/>
      <c r="N167" s="33"/>
    </row>
    <row r="168" spans="1:14" ht="12.75">
      <c r="A168" s="38"/>
      <c r="B168" s="3">
        <v>5</v>
      </c>
      <c r="C168" s="89" t="s">
        <v>820</v>
      </c>
      <c r="E168" s="33"/>
      <c r="F168" s="155">
        <f>SUM(F170:F179)</f>
        <v>70</v>
      </c>
      <c r="G168" s="89"/>
      <c r="H168" s="33" t="s">
        <v>800</v>
      </c>
      <c r="I168" s="156" t="s">
        <v>800</v>
      </c>
      <c r="J168" s="157" t="s">
        <v>800</v>
      </c>
      <c r="K168" s="157" t="s">
        <v>800</v>
      </c>
      <c r="L168" s="158" t="s">
        <v>800</v>
      </c>
      <c r="M168" s="155"/>
      <c r="N168" s="33" t="s">
        <v>800</v>
      </c>
    </row>
    <row r="169" spans="1:14" ht="12.75">
      <c r="A169" s="38"/>
      <c r="C169" s="159" t="str">
        <f>CONCATENATE(F168," Complexity")</f>
        <v>70 Complexity</v>
      </c>
      <c r="D169" s="159"/>
      <c r="E169" s="160" t="s">
        <v>105</v>
      </c>
      <c r="F169" s="164" t="s">
        <v>447</v>
      </c>
      <c r="G169" s="160" t="s">
        <v>816</v>
      </c>
      <c r="H169" s="160" t="s">
        <v>797</v>
      </c>
      <c r="I169" s="161" t="s">
        <v>798</v>
      </c>
      <c r="J169" s="162" t="s">
        <v>799</v>
      </c>
      <c r="K169" s="162" t="s">
        <v>801</v>
      </c>
      <c r="L169" s="163" t="s">
        <v>807</v>
      </c>
      <c r="M169" s="164" t="s">
        <v>388</v>
      </c>
      <c r="N169" s="160" t="s">
        <v>802</v>
      </c>
    </row>
    <row r="170" spans="1:14" ht="12.75">
      <c r="A170" s="38"/>
      <c r="C170" s="61" t="s">
        <v>122</v>
      </c>
      <c r="D170" s="62"/>
      <c r="E170" s="8" t="s">
        <v>112</v>
      </c>
      <c r="F170" s="39">
        <v>15</v>
      </c>
      <c r="G170" s="16" t="s">
        <v>102</v>
      </c>
      <c r="H170" s="1">
        <v>1</v>
      </c>
      <c r="I170" s="1">
        <v>1</v>
      </c>
      <c r="J170" s="1"/>
      <c r="K170" s="1"/>
      <c r="L170" s="1"/>
      <c r="M170" s="1"/>
      <c r="N170" s="41" t="s">
        <v>1105</v>
      </c>
    </row>
    <row r="171" spans="1:14" ht="12.75">
      <c r="A171" s="38"/>
      <c r="C171" s="49" t="s">
        <v>90</v>
      </c>
      <c r="D171" s="50"/>
      <c r="E171" s="5" t="s">
        <v>106</v>
      </c>
      <c r="F171" s="39">
        <v>7</v>
      </c>
      <c r="G171" s="12" t="s">
        <v>818</v>
      </c>
      <c r="H171" s="1"/>
      <c r="I171" s="1"/>
      <c r="J171" s="1"/>
      <c r="K171" s="1">
        <v>1</v>
      </c>
      <c r="L171" s="1"/>
      <c r="M171" s="1" t="s">
        <v>785</v>
      </c>
      <c r="N171" s="41" t="s">
        <v>1</v>
      </c>
    </row>
    <row r="172" spans="1:14" ht="25.5">
      <c r="A172" s="38"/>
      <c r="C172" s="65" t="s">
        <v>158</v>
      </c>
      <c r="D172" s="66"/>
      <c r="E172" s="20" t="s">
        <v>110</v>
      </c>
      <c r="F172" s="39">
        <v>6</v>
      </c>
      <c r="G172" s="18" t="s">
        <v>99</v>
      </c>
      <c r="H172" s="1">
        <v>2</v>
      </c>
      <c r="I172" s="1"/>
      <c r="J172" s="1"/>
      <c r="K172" s="1"/>
      <c r="L172" s="1"/>
      <c r="M172" s="1"/>
      <c r="N172" s="4" t="s">
        <v>74</v>
      </c>
    </row>
    <row r="173" spans="1:14" ht="25.5">
      <c r="A173" s="38"/>
      <c r="C173" s="53" t="s">
        <v>1099</v>
      </c>
      <c r="D173" s="54"/>
      <c r="E173" s="1" t="s">
        <v>101</v>
      </c>
      <c r="F173" s="39">
        <v>12</v>
      </c>
      <c r="G173" s="129" t="s">
        <v>940</v>
      </c>
      <c r="H173" s="1">
        <v>1</v>
      </c>
      <c r="I173" s="1">
        <v>1</v>
      </c>
      <c r="J173" s="1"/>
      <c r="K173" s="1"/>
      <c r="L173" s="1"/>
      <c r="M173" s="1"/>
      <c r="N173" s="41" t="s">
        <v>292</v>
      </c>
    </row>
    <row r="174" spans="1:14" ht="12.75">
      <c r="A174" s="38"/>
      <c r="C174" s="53" t="s">
        <v>229</v>
      </c>
      <c r="D174" s="54"/>
      <c r="E174" s="1" t="s">
        <v>101</v>
      </c>
      <c r="F174" s="39">
        <v>7</v>
      </c>
      <c r="G174" s="18" t="s">
        <v>99</v>
      </c>
      <c r="H174" s="1"/>
      <c r="I174" s="1"/>
      <c r="J174" s="1">
        <v>1</v>
      </c>
      <c r="K174" s="1">
        <v>2</v>
      </c>
      <c r="L174" s="1"/>
      <c r="M174" s="1"/>
      <c r="N174" s="41" t="s">
        <v>6</v>
      </c>
    </row>
    <row r="175" spans="1:14" ht="12.75">
      <c r="A175" s="38"/>
      <c r="C175" s="59" t="s">
        <v>836</v>
      </c>
      <c r="D175" s="60"/>
      <c r="E175" s="1" t="s">
        <v>101</v>
      </c>
      <c r="F175" s="39">
        <v>4</v>
      </c>
      <c r="G175" s="11" t="s">
        <v>83</v>
      </c>
      <c r="H175" s="31"/>
      <c r="I175" s="31"/>
      <c r="J175" s="31"/>
      <c r="K175" s="31"/>
      <c r="L175" s="31"/>
      <c r="M175" s="39" t="s">
        <v>389</v>
      </c>
      <c r="N175" s="140" t="s">
        <v>198</v>
      </c>
    </row>
    <row r="176" spans="1:14" ht="12.75">
      <c r="A176" s="38"/>
      <c r="C176" s="57" t="s">
        <v>843</v>
      </c>
      <c r="D176" s="58"/>
      <c r="E176" s="1" t="s">
        <v>101</v>
      </c>
      <c r="F176" s="39">
        <v>6</v>
      </c>
      <c r="G176" s="11" t="s">
        <v>83</v>
      </c>
      <c r="H176" s="31">
        <v>4</v>
      </c>
      <c r="I176" s="31"/>
      <c r="J176" s="31">
        <v>1</v>
      </c>
      <c r="K176" s="31"/>
      <c r="L176" s="31"/>
      <c r="M176" s="39"/>
      <c r="N176" s="135" t="s">
        <v>1024</v>
      </c>
    </row>
    <row r="177" spans="1:14" ht="12.75">
      <c r="A177" s="38"/>
      <c r="C177" s="57" t="s">
        <v>844</v>
      </c>
      <c r="D177" s="58"/>
      <c r="E177" s="1" t="s">
        <v>101</v>
      </c>
      <c r="F177" s="39">
        <v>7</v>
      </c>
      <c r="G177" s="11" t="s">
        <v>83</v>
      </c>
      <c r="H177" s="31">
        <v>2</v>
      </c>
      <c r="I177" s="31">
        <v>1</v>
      </c>
      <c r="J177" s="31"/>
      <c r="K177" s="31"/>
      <c r="L177" s="31"/>
      <c r="M177" s="39"/>
      <c r="N177" s="135" t="s">
        <v>1116</v>
      </c>
    </row>
    <row r="178" spans="1:14" ht="12.75">
      <c r="A178" s="38"/>
      <c r="C178" s="53" t="s">
        <v>494</v>
      </c>
      <c r="D178" s="54"/>
      <c r="E178" s="1" t="s">
        <v>101</v>
      </c>
      <c r="F178" s="39">
        <v>4</v>
      </c>
      <c r="G178" s="19" t="s">
        <v>98</v>
      </c>
      <c r="H178" s="6"/>
      <c r="I178" s="6"/>
      <c r="J178" s="1"/>
      <c r="K178" s="1"/>
      <c r="L178" s="1"/>
      <c r="M178" s="39" t="s">
        <v>389</v>
      </c>
      <c r="N178" s="4" t="s">
        <v>461</v>
      </c>
    </row>
    <row r="179" spans="1:14" ht="12.75">
      <c r="A179" s="38"/>
      <c r="C179" s="67" t="s">
        <v>282</v>
      </c>
      <c r="D179" s="68"/>
      <c r="E179" s="21" t="s">
        <v>107</v>
      </c>
      <c r="F179" s="39">
        <v>2</v>
      </c>
      <c r="G179" s="26" t="s">
        <v>100</v>
      </c>
      <c r="H179" s="1"/>
      <c r="I179" s="1"/>
      <c r="J179" s="1"/>
      <c r="K179" s="1"/>
      <c r="L179" s="1" t="s">
        <v>803</v>
      </c>
      <c r="M179" s="23" t="s">
        <v>100</v>
      </c>
      <c r="N179" s="4" t="s">
        <v>1017</v>
      </c>
    </row>
    <row r="180" spans="1:14" ht="12.75">
      <c r="A180" s="38"/>
      <c r="C180" s="152" t="str">
        <f>CONCATENATE("Set #",B168)</f>
        <v>Set #5</v>
      </c>
      <c r="D180" s="154" t="str">
        <f>IF(COUNTIF(M170:M179,"C")&gt;0,"Curses","")</f>
        <v>Curses</v>
      </c>
      <c r="E180" s="32"/>
      <c r="F180" s="154"/>
      <c r="G180" s="32"/>
      <c r="H180" s="3">
        <f>COUNTA(H170:H179)</f>
        <v>5</v>
      </c>
      <c r="I180" s="3">
        <f>COUNTA(I170:I179)</f>
        <v>3</v>
      </c>
      <c r="J180" s="3">
        <f>COUNTA(J170:J179)</f>
        <v>2</v>
      </c>
      <c r="K180" s="3">
        <f>COUNTA(K170:K179)</f>
        <v>2</v>
      </c>
      <c r="M180" s="38">
        <f>COUNTIF(M170:M179,"DS")+COUNTIF(M170:M179,"VS")+COUNTIF(M170:M179,"Y")+COUNTIF(M170:M179,"Y,O")</f>
        <v>2</v>
      </c>
      <c r="N180" s="32"/>
    </row>
    <row r="181" spans="1:14" ht="12.75">
      <c r="A181" s="38"/>
      <c r="C181" s="33">
        <f>IF(COUNTIF(K170:K179,"CT")&gt;0,"Coin Token","")</f>
      </c>
      <c r="D181" s="33">
        <f>IF(COUNTIF(L170:L179,"VT")&gt;0,"Vict. Token","")</f>
      </c>
      <c r="E181" s="33"/>
      <c r="F181" s="155"/>
      <c r="G181" s="33"/>
      <c r="H181" s="33"/>
      <c r="I181" s="33"/>
      <c r="J181" s="33"/>
      <c r="K181" s="33"/>
      <c r="L181" s="33"/>
      <c r="M181" s="155"/>
      <c r="N181" s="33"/>
    </row>
    <row r="182" spans="1:14" ht="12.75">
      <c r="A182" s="38"/>
      <c r="E182" s="33"/>
      <c r="F182" s="155"/>
      <c r="G182" s="33"/>
      <c r="H182" s="33"/>
      <c r="I182" s="33"/>
      <c r="J182" s="33"/>
      <c r="K182" s="33"/>
      <c r="L182" s="33"/>
      <c r="M182" s="155"/>
      <c r="N182" s="33"/>
    </row>
    <row r="183" spans="1:14" ht="12.75">
      <c r="A183" s="38"/>
      <c r="B183" s="3">
        <v>6</v>
      </c>
      <c r="C183" s="89" t="s">
        <v>821</v>
      </c>
      <c r="E183" s="33"/>
      <c r="F183" s="155">
        <f>SUM(F185:F194)</f>
        <v>68</v>
      </c>
      <c r="G183" s="89"/>
      <c r="H183" s="33" t="s">
        <v>800</v>
      </c>
      <c r="I183" s="156" t="s">
        <v>800</v>
      </c>
      <c r="J183" s="157" t="s">
        <v>800</v>
      </c>
      <c r="K183" s="157" t="s">
        <v>800</v>
      </c>
      <c r="L183" s="158" t="s">
        <v>800</v>
      </c>
      <c r="M183" s="155"/>
      <c r="N183" s="33" t="s">
        <v>800</v>
      </c>
    </row>
    <row r="184" spans="1:14" ht="12.75">
      <c r="A184" s="38"/>
      <c r="C184" s="159" t="str">
        <f>CONCATENATE(F183," Complexity")</f>
        <v>68 Complexity</v>
      </c>
      <c r="D184" s="159"/>
      <c r="E184" s="160" t="s">
        <v>105</v>
      </c>
      <c r="F184" s="164" t="s">
        <v>447</v>
      </c>
      <c r="G184" s="160" t="s">
        <v>816</v>
      </c>
      <c r="H184" s="160" t="s">
        <v>797</v>
      </c>
      <c r="I184" s="161" t="s">
        <v>798</v>
      </c>
      <c r="J184" s="162" t="s">
        <v>799</v>
      </c>
      <c r="K184" s="162" t="s">
        <v>801</v>
      </c>
      <c r="L184" s="163" t="s">
        <v>807</v>
      </c>
      <c r="M184" s="164" t="s">
        <v>388</v>
      </c>
      <c r="N184" s="160" t="s">
        <v>802</v>
      </c>
    </row>
    <row r="185" spans="1:14" ht="12.75">
      <c r="A185" s="38"/>
      <c r="C185" s="59" t="s">
        <v>826</v>
      </c>
      <c r="D185" s="60"/>
      <c r="E185" s="1" t="s">
        <v>101</v>
      </c>
      <c r="F185" s="39">
        <v>3</v>
      </c>
      <c r="G185" s="30" t="s">
        <v>83</v>
      </c>
      <c r="H185" s="31"/>
      <c r="I185" s="31"/>
      <c r="J185" s="31"/>
      <c r="K185" s="31"/>
      <c r="L185" s="31"/>
      <c r="M185" s="39" t="s">
        <v>775</v>
      </c>
      <c r="N185" s="140" t="s">
        <v>176</v>
      </c>
    </row>
    <row r="186" spans="1:14" ht="12.75">
      <c r="A186" s="38"/>
      <c r="C186" s="53" t="s">
        <v>157</v>
      </c>
      <c r="D186" s="54"/>
      <c r="E186" s="1" t="s">
        <v>101</v>
      </c>
      <c r="F186" s="39">
        <v>10</v>
      </c>
      <c r="G186" s="18" t="s">
        <v>99</v>
      </c>
      <c r="H186" s="1">
        <v>1</v>
      </c>
      <c r="I186" s="1">
        <v>1</v>
      </c>
      <c r="J186" s="1"/>
      <c r="K186" s="1">
        <v>1</v>
      </c>
      <c r="L186" s="1"/>
      <c r="M186" s="1"/>
      <c r="N186" s="41" t="s">
        <v>3</v>
      </c>
    </row>
    <row r="187" spans="1:14" ht="12.75">
      <c r="A187" s="38"/>
      <c r="C187" s="53" t="s">
        <v>149</v>
      </c>
      <c r="D187" s="54"/>
      <c r="E187" s="1" t="s">
        <v>101</v>
      </c>
      <c r="F187" s="39">
        <v>9</v>
      </c>
      <c r="G187" s="16" t="s">
        <v>102</v>
      </c>
      <c r="H187" s="1">
        <v>3</v>
      </c>
      <c r="I187" s="1">
        <v>1</v>
      </c>
      <c r="J187" s="1"/>
      <c r="K187" s="1"/>
      <c r="L187" s="1"/>
      <c r="M187" s="1"/>
      <c r="N187" s="41" t="s">
        <v>1113</v>
      </c>
    </row>
    <row r="188" spans="1:14" ht="25.5">
      <c r="A188" s="38"/>
      <c r="C188" s="71" t="s">
        <v>841</v>
      </c>
      <c r="D188" s="72"/>
      <c r="E188" s="1" t="s">
        <v>101</v>
      </c>
      <c r="F188" s="39">
        <v>11</v>
      </c>
      <c r="G188" s="12" t="s">
        <v>818</v>
      </c>
      <c r="H188" s="1"/>
      <c r="I188" s="1"/>
      <c r="J188" s="1"/>
      <c r="K188" s="1">
        <v>1</v>
      </c>
      <c r="L188" s="48" t="s">
        <v>606</v>
      </c>
      <c r="M188" s="1" t="s">
        <v>374</v>
      </c>
      <c r="N188" s="134" t="s">
        <v>187</v>
      </c>
    </row>
    <row r="189" spans="1:14" ht="25.5">
      <c r="A189" s="38"/>
      <c r="C189" s="53" t="s">
        <v>227</v>
      </c>
      <c r="D189" s="54"/>
      <c r="E189" s="1" t="s">
        <v>101</v>
      </c>
      <c r="F189" s="39">
        <v>10</v>
      </c>
      <c r="G189" s="18" t="s">
        <v>99</v>
      </c>
      <c r="H189" s="1" t="s">
        <v>783</v>
      </c>
      <c r="I189" s="1"/>
      <c r="J189" s="1"/>
      <c r="K189" s="1"/>
      <c r="L189" s="1"/>
      <c r="M189" s="1" t="s">
        <v>777</v>
      </c>
      <c r="N189" s="4" t="s">
        <v>1080</v>
      </c>
    </row>
    <row r="190" spans="1:14" ht="12.75">
      <c r="A190" s="38"/>
      <c r="C190" s="59" t="s">
        <v>836</v>
      </c>
      <c r="D190" s="60"/>
      <c r="E190" s="1" t="s">
        <v>101</v>
      </c>
      <c r="F190" s="39">
        <v>4</v>
      </c>
      <c r="G190" s="11" t="s">
        <v>83</v>
      </c>
      <c r="H190" s="31"/>
      <c r="I190" s="31"/>
      <c r="J190" s="31"/>
      <c r="K190" s="31"/>
      <c r="L190" s="31"/>
      <c r="M190" s="39" t="s">
        <v>389</v>
      </c>
      <c r="N190" s="140" t="s">
        <v>198</v>
      </c>
    </row>
    <row r="191" spans="1:14" ht="12.75">
      <c r="A191" s="38"/>
      <c r="C191" s="57" t="s">
        <v>844</v>
      </c>
      <c r="D191" s="58"/>
      <c r="E191" s="1" t="s">
        <v>101</v>
      </c>
      <c r="F191" s="39">
        <v>7</v>
      </c>
      <c r="G191" s="11" t="s">
        <v>83</v>
      </c>
      <c r="H191" s="31">
        <v>2</v>
      </c>
      <c r="I191" s="31">
        <v>1</v>
      </c>
      <c r="J191" s="31"/>
      <c r="K191" s="31"/>
      <c r="L191" s="31"/>
      <c r="M191" s="39"/>
      <c r="N191" s="135" t="s">
        <v>1116</v>
      </c>
    </row>
    <row r="192" spans="1:14" ht="12.75">
      <c r="A192" s="38"/>
      <c r="C192" s="53" t="s">
        <v>254</v>
      </c>
      <c r="D192" s="54"/>
      <c r="E192" s="1" t="s">
        <v>101</v>
      </c>
      <c r="F192" s="39">
        <v>4</v>
      </c>
      <c r="G192" s="15" t="s">
        <v>103</v>
      </c>
      <c r="H192" s="1" t="s">
        <v>788</v>
      </c>
      <c r="I192" s="1"/>
      <c r="J192" s="1"/>
      <c r="K192" s="1"/>
      <c r="L192" s="1"/>
      <c r="M192" s="1" t="s">
        <v>389</v>
      </c>
      <c r="N192" s="4" t="s">
        <v>1029</v>
      </c>
    </row>
    <row r="193" spans="1:14" ht="12.75">
      <c r="A193" s="38"/>
      <c r="C193" s="61" t="s">
        <v>73</v>
      </c>
      <c r="D193" s="62"/>
      <c r="E193" s="8" t="s">
        <v>112</v>
      </c>
      <c r="F193" s="39">
        <v>6</v>
      </c>
      <c r="G193" s="129" t="s">
        <v>940</v>
      </c>
      <c r="H193" s="1">
        <v>1</v>
      </c>
      <c r="I193" s="1"/>
      <c r="J193" s="1"/>
      <c r="K193" s="1"/>
      <c r="L193" s="1"/>
      <c r="M193" s="1"/>
      <c r="N193" s="4" t="s">
        <v>317</v>
      </c>
    </row>
    <row r="194" spans="1:14" ht="12.75">
      <c r="A194" s="38"/>
      <c r="C194" s="53" t="s">
        <v>507</v>
      </c>
      <c r="D194" s="54"/>
      <c r="E194" s="1" t="s">
        <v>101</v>
      </c>
      <c r="F194" s="39">
        <v>4</v>
      </c>
      <c r="G194" s="104" t="s">
        <v>446</v>
      </c>
      <c r="H194" s="1">
        <v>3</v>
      </c>
      <c r="I194" s="1"/>
      <c r="J194" s="1">
        <v>1</v>
      </c>
      <c r="K194" s="1">
        <v>3</v>
      </c>
      <c r="L194" s="1"/>
      <c r="M194" s="1"/>
      <c r="N194" s="41" t="s">
        <v>14</v>
      </c>
    </row>
    <row r="195" spans="1:14" ht="12.75">
      <c r="A195" s="38"/>
      <c r="C195" s="152" t="str">
        <f>CONCATENATE("Set #",B183)</f>
        <v>Set #6</v>
      </c>
      <c r="D195" s="154">
        <f>IF(COUNTIF(M185:M194,"C")&gt;0,"Curses","")</f>
      </c>
      <c r="E195" s="32"/>
      <c r="F195" s="154"/>
      <c r="G195" s="32"/>
      <c r="H195" s="3">
        <f>COUNTA(H185:H194)</f>
        <v>7</v>
      </c>
      <c r="I195" s="3">
        <f>COUNTA(I185:I194)</f>
        <v>3</v>
      </c>
      <c r="J195" s="3">
        <f>COUNTA(J185:J194)</f>
        <v>1</v>
      </c>
      <c r="K195" s="3">
        <f>COUNTA(K185:K194)</f>
        <v>3</v>
      </c>
      <c r="M195" s="38">
        <f>COUNTIF(M185:M194,"DS")+COUNTIF(M185:M194,"VS")+COUNTIF(M185:M194,"Y")+COUNTIF(M185:M194,"Y,O")</f>
        <v>5</v>
      </c>
      <c r="N195" s="32"/>
    </row>
    <row r="196" spans="1:14" ht="12.75">
      <c r="A196" s="38"/>
      <c r="C196" s="33">
        <f>IF(COUNTIF(K185:K194,"CT")&gt;0,"Coin Token","")</f>
      </c>
      <c r="D196" s="33" t="str">
        <f>IF(COUNTIF(L185:L194,"VT")&gt;0,"Vict. Token","")</f>
        <v>Vict. Token</v>
      </c>
      <c r="E196" s="33"/>
      <c r="F196" s="155"/>
      <c r="G196" s="33"/>
      <c r="H196" s="33"/>
      <c r="I196" s="33"/>
      <c r="J196" s="33"/>
      <c r="K196" s="33"/>
      <c r="L196" s="33"/>
      <c r="M196" s="155"/>
      <c r="N196" s="33"/>
    </row>
    <row r="197" spans="1:14" ht="12.75">
      <c r="A197" s="38"/>
      <c r="E197" s="33"/>
      <c r="F197" s="155"/>
      <c r="G197" s="33"/>
      <c r="H197" s="33"/>
      <c r="I197" s="33"/>
      <c r="J197" s="33"/>
      <c r="K197" s="33"/>
      <c r="L197" s="33"/>
      <c r="M197" s="155"/>
      <c r="N197" s="33"/>
    </row>
    <row r="198" spans="1:14" ht="12.75">
      <c r="A198" s="38"/>
      <c r="B198" s="3">
        <v>7</v>
      </c>
      <c r="C198" s="89" t="s">
        <v>822</v>
      </c>
      <c r="E198" s="33"/>
      <c r="F198" s="155">
        <f>SUM(F200:F209)</f>
        <v>79</v>
      </c>
      <c r="G198" s="89"/>
      <c r="H198" s="33" t="s">
        <v>800</v>
      </c>
      <c r="I198" s="156" t="s">
        <v>800</v>
      </c>
      <c r="J198" s="157" t="s">
        <v>800</v>
      </c>
      <c r="K198" s="157" t="s">
        <v>800</v>
      </c>
      <c r="L198" s="158" t="s">
        <v>800</v>
      </c>
      <c r="M198" s="155"/>
      <c r="N198" s="33" t="s">
        <v>800</v>
      </c>
    </row>
    <row r="199" spans="1:14" ht="12.75">
      <c r="A199" s="38"/>
      <c r="C199" s="159" t="str">
        <f>CONCATENATE(F198," Complexity")</f>
        <v>79 Complexity</v>
      </c>
      <c r="D199" s="159"/>
      <c r="E199" s="160" t="s">
        <v>105</v>
      </c>
      <c r="F199" s="164" t="s">
        <v>447</v>
      </c>
      <c r="G199" s="160" t="s">
        <v>816</v>
      </c>
      <c r="H199" s="160" t="s">
        <v>797</v>
      </c>
      <c r="I199" s="161" t="s">
        <v>798</v>
      </c>
      <c r="J199" s="162" t="s">
        <v>799</v>
      </c>
      <c r="K199" s="162" t="s">
        <v>801</v>
      </c>
      <c r="L199" s="163" t="s">
        <v>807</v>
      </c>
      <c r="M199" s="164" t="s">
        <v>388</v>
      </c>
      <c r="N199" s="160" t="s">
        <v>802</v>
      </c>
    </row>
    <row r="200" spans="1:14" ht="25.5">
      <c r="A200" s="38"/>
      <c r="C200" s="53" t="s">
        <v>205</v>
      </c>
      <c r="D200" s="54"/>
      <c r="E200" s="1" t="s">
        <v>101</v>
      </c>
      <c r="F200" s="39">
        <v>10</v>
      </c>
      <c r="G200" s="19" t="s">
        <v>98</v>
      </c>
      <c r="H200" s="1" t="s">
        <v>803</v>
      </c>
      <c r="I200" s="1"/>
      <c r="J200" s="1">
        <v>1</v>
      </c>
      <c r="K200" s="1" t="s">
        <v>803</v>
      </c>
      <c r="L200" s="1"/>
      <c r="M200" s="1"/>
      <c r="N200" s="41" t="s">
        <v>55</v>
      </c>
    </row>
    <row r="201" spans="1:14" ht="12.75">
      <c r="A201" s="38"/>
      <c r="C201" s="53" t="s">
        <v>144</v>
      </c>
      <c r="D201" s="54"/>
      <c r="E201" s="1" t="s">
        <v>101</v>
      </c>
      <c r="F201" s="39">
        <v>11</v>
      </c>
      <c r="G201" s="15" t="s">
        <v>103</v>
      </c>
      <c r="H201" s="1">
        <v>1</v>
      </c>
      <c r="I201" s="1">
        <v>1</v>
      </c>
      <c r="J201" s="1"/>
      <c r="K201" s="1"/>
      <c r="L201" s="1"/>
      <c r="M201" s="1"/>
      <c r="N201" s="41" t="s">
        <v>1107</v>
      </c>
    </row>
    <row r="202" spans="1:14" ht="25.5">
      <c r="A202" s="38"/>
      <c r="C202" s="71" t="s">
        <v>841</v>
      </c>
      <c r="D202" s="72"/>
      <c r="E202" s="1" t="s">
        <v>101</v>
      </c>
      <c r="F202" s="39">
        <v>11</v>
      </c>
      <c r="G202" s="12" t="s">
        <v>818</v>
      </c>
      <c r="H202" s="1"/>
      <c r="I202" s="1"/>
      <c r="J202" s="1"/>
      <c r="K202" s="1">
        <v>1</v>
      </c>
      <c r="L202" s="48" t="s">
        <v>606</v>
      </c>
      <c r="M202" s="1" t="s">
        <v>374</v>
      </c>
      <c r="N202" s="134" t="s">
        <v>187</v>
      </c>
    </row>
    <row r="203" spans="1:14" ht="12.75">
      <c r="A203" s="38"/>
      <c r="C203" s="71" t="s">
        <v>833</v>
      </c>
      <c r="D203" s="72"/>
      <c r="E203" s="1" t="s">
        <v>101</v>
      </c>
      <c r="F203" s="39">
        <v>3</v>
      </c>
      <c r="G203" s="12" t="s">
        <v>818</v>
      </c>
      <c r="H203" s="1"/>
      <c r="I203" s="1"/>
      <c r="J203" s="1"/>
      <c r="K203" s="1">
        <v>2</v>
      </c>
      <c r="L203" s="48" t="s">
        <v>606</v>
      </c>
      <c r="M203" s="1"/>
      <c r="N203" s="134" t="s">
        <v>58</v>
      </c>
    </row>
    <row r="204" spans="1:14" ht="12.75">
      <c r="A204" s="38"/>
      <c r="C204" s="65" t="s">
        <v>220</v>
      </c>
      <c r="D204" s="66"/>
      <c r="E204" s="20" t="s">
        <v>110</v>
      </c>
      <c r="F204" s="39">
        <v>5</v>
      </c>
      <c r="G204" s="16" t="s">
        <v>102</v>
      </c>
      <c r="H204" s="1"/>
      <c r="I204" s="1"/>
      <c r="J204" s="1"/>
      <c r="K204" s="1"/>
      <c r="L204" s="1"/>
      <c r="M204" s="23" t="s">
        <v>100</v>
      </c>
      <c r="N204" s="4" t="s">
        <v>201</v>
      </c>
    </row>
    <row r="205" spans="1:14" ht="25.5">
      <c r="A205" s="38"/>
      <c r="C205" s="53" t="s">
        <v>277</v>
      </c>
      <c r="D205" s="54"/>
      <c r="E205" s="1" t="s">
        <v>101</v>
      </c>
      <c r="F205" s="39">
        <v>7</v>
      </c>
      <c r="G205" s="18" t="s">
        <v>99</v>
      </c>
      <c r="H205" s="1"/>
      <c r="I205" s="1"/>
      <c r="J205" s="1"/>
      <c r="K205" s="1">
        <v>3</v>
      </c>
      <c r="L205" s="1"/>
      <c r="M205" s="1"/>
      <c r="N205" s="41" t="s">
        <v>8</v>
      </c>
    </row>
    <row r="206" spans="1:14" ht="12.75">
      <c r="A206" s="38"/>
      <c r="C206" s="57" t="s">
        <v>846</v>
      </c>
      <c r="D206" s="58"/>
      <c r="E206" s="1" t="s">
        <v>101</v>
      </c>
      <c r="F206" s="39">
        <v>6</v>
      </c>
      <c r="G206" s="11" t="s">
        <v>83</v>
      </c>
      <c r="H206" s="31" t="s">
        <v>789</v>
      </c>
      <c r="I206" s="31"/>
      <c r="J206" s="31"/>
      <c r="K206" s="31"/>
      <c r="L206" s="31"/>
      <c r="M206" s="39" t="s">
        <v>785</v>
      </c>
      <c r="N206" s="140" t="s">
        <v>1027</v>
      </c>
    </row>
    <row r="207" spans="1:14" ht="12.75">
      <c r="A207" s="38"/>
      <c r="C207" s="67" t="s">
        <v>282</v>
      </c>
      <c r="D207" s="68"/>
      <c r="E207" s="21" t="s">
        <v>107</v>
      </c>
      <c r="F207" s="39">
        <v>2</v>
      </c>
      <c r="G207" s="17" t="s">
        <v>100</v>
      </c>
      <c r="H207" s="1"/>
      <c r="I207" s="1"/>
      <c r="J207" s="1"/>
      <c r="K207" s="1"/>
      <c r="L207" s="1" t="s">
        <v>803</v>
      </c>
      <c r="M207" s="23" t="s">
        <v>100</v>
      </c>
      <c r="N207" s="4" t="s">
        <v>1017</v>
      </c>
    </row>
    <row r="208" spans="1:14" ht="12.75">
      <c r="A208" s="38"/>
      <c r="C208" s="81" t="s">
        <v>856</v>
      </c>
      <c r="D208" s="82"/>
      <c r="E208" s="20" t="s">
        <v>110</v>
      </c>
      <c r="F208" s="39">
        <v>13</v>
      </c>
      <c r="G208" s="12" t="s">
        <v>818</v>
      </c>
      <c r="H208" s="1"/>
      <c r="I208" s="1"/>
      <c r="J208" s="1">
        <v>1</v>
      </c>
      <c r="K208" s="1">
        <v>2</v>
      </c>
      <c r="L208" s="48" t="s">
        <v>606</v>
      </c>
      <c r="M208" s="1"/>
      <c r="N208" s="134" t="s">
        <v>1033</v>
      </c>
    </row>
    <row r="209" spans="1:14" ht="12.75">
      <c r="A209" s="38"/>
      <c r="C209" s="53" t="s">
        <v>154</v>
      </c>
      <c r="D209" s="54"/>
      <c r="E209" s="1" t="s">
        <v>101</v>
      </c>
      <c r="F209" s="39">
        <v>11</v>
      </c>
      <c r="G209" s="104" t="s">
        <v>446</v>
      </c>
      <c r="H209" s="1">
        <v>3</v>
      </c>
      <c r="I209" s="1">
        <v>1</v>
      </c>
      <c r="J209" s="1"/>
      <c r="K209" s="1"/>
      <c r="L209" s="1"/>
      <c r="M209" s="1"/>
      <c r="N209" s="132" t="s">
        <v>57</v>
      </c>
    </row>
    <row r="210" spans="1:14" ht="12.75">
      <c r="A210" s="38"/>
      <c r="C210" s="152" t="str">
        <f>CONCATENATE("Set #",B198)</f>
        <v>Set #7</v>
      </c>
      <c r="D210" s="154" t="str">
        <f>IF(COUNTIF(M200:M209,"C")&gt;0,"Curses","")</f>
        <v>Curses</v>
      </c>
      <c r="E210" s="32"/>
      <c r="F210" s="154"/>
      <c r="G210" s="32"/>
      <c r="H210" s="3">
        <f>COUNTA(H200:H209)</f>
        <v>4</v>
      </c>
      <c r="I210" s="3">
        <f>COUNTA(I200:I209)</f>
        <v>2</v>
      </c>
      <c r="J210" s="3">
        <f>COUNTA(J200:J209)</f>
        <v>2</v>
      </c>
      <c r="K210" s="3">
        <f>COUNTA(K200:K209)</f>
        <v>5</v>
      </c>
      <c r="M210" s="38">
        <f>COUNTIF(M200:M209,"DS")+COUNTIF(M200:M209,"VS")+COUNTIF(M200:M209,"Y")+COUNTIF(M200:M209,"Y,O")</f>
        <v>1</v>
      </c>
      <c r="N210" s="32"/>
    </row>
    <row r="211" spans="1:14" ht="12.75">
      <c r="A211" s="38"/>
      <c r="C211" s="33">
        <f>IF(COUNTIF(K200:K209,"CT")&gt;0,"Coin Token","")</f>
      </c>
      <c r="D211" s="33" t="str">
        <f>IF(COUNTIF(L200:L209,"VT")&gt;0,"Vict. Token","")</f>
        <v>Vict. Token</v>
      </c>
      <c r="E211" s="33"/>
      <c r="F211" s="155"/>
      <c r="G211" s="33"/>
      <c r="H211" s="33"/>
      <c r="I211" s="33"/>
      <c r="J211" s="33"/>
      <c r="K211" s="33"/>
      <c r="L211" s="33"/>
      <c r="M211" s="155"/>
      <c r="N211" s="33"/>
    </row>
    <row r="212" spans="1:14" ht="12.75">
      <c r="A212" s="38"/>
      <c r="E212" s="33"/>
      <c r="F212" s="155"/>
      <c r="G212" s="33"/>
      <c r="H212" s="33"/>
      <c r="I212" s="33"/>
      <c r="J212" s="33"/>
      <c r="K212" s="33"/>
      <c r="L212" s="33"/>
      <c r="M212" s="155"/>
      <c r="N212" s="33"/>
    </row>
    <row r="213" spans="1:14" ht="12.75">
      <c r="A213" s="38"/>
      <c r="B213" s="3">
        <v>8</v>
      </c>
      <c r="C213" s="89" t="s">
        <v>379</v>
      </c>
      <c r="E213" s="33"/>
      <c r="F213" s="155">
        <f>SUM(F215:F224)</f>
        <v>68</v>
      </c>
      <c r="G213" s="89"/>
      <c r="H213" s="33" t="s">
        <v>800</v>
      </c>
      <c r="I213" s="156" t="s">
        <v>800</v>
      </c>
      <c r="J213" s="157" t="s">
        <v>800</v>
      </c>
      <c r="K213" s="157" t="s">
        <v>800</v>
      </c>
      <c r="L213" s="158" t="s">
        <v>800</v>
      </c>
      <c r="M213" s="155"/>
      <c r="N213" s="33" t="s">
        <v>800</v>
      </c>
    </row>
    <row r="214" spans="1:14" ht="12.75">
      <c r="A214" s="38"/>
      <c r="C214" s="159" t="str">
        <f>CONCATENATE(F213," Complexity")</f>
        <v>68 Complexity</v>
      </c>
      <c r="D214" s="159"/>
      <c r="E214" s="160" t="s">
        <v>105</v>
      </c>
      <c r="F214" s="164" t="s">
        <v>447</v>
      </c>
      <c r="G214" s="160" t="s">
        <v>816</v>
      </c>
      <c r="H214" s="160" t="s">
        <v>797</v>
      </c>
      <c r="I214" s="161" t="s">
        <v>798</v>
      </c>
      <c r="J214" s="162" t="s">
        <v>799</v>
      </c>
      <c r="K214" s="162" t="s">
        <v>801</v>
      </c>
      <c r="L214" s="163" t="s">
        <v>807</v>
      </c>
      <c r="M214" s="164" t="s">
        <v>388</v>
      </c>
      <c r="N214" s="160" t="s">
        <v>802</v>
      </c>
    </row>
    <row r="215" spans="1:14" ht="25.5">
      <c r="A215" s="38"/>
      <c r="C215" s="63" t="s">
        <v>825</v>
      </c>
      <c r="D215" s="64"/>
      <c r="E215" s="22" t="s">
        <v>111</v>
      </c>
      <c r="F215" s="39">
        <v>6</v>
      </c>
      <c r="G215" s="11" t="s">
        <v>83</v>
      </c>
      <c r="H215" s="31">
        <v>2</v>
      </c>
      <c r="I215" s="31"/>
      <c r="J215" s="31"/>
      <c r="K215" s="31"/>
      <c r="L215" s="31"/>
      <c r="M215" s="39"/>
      <c r="N215" s="135" t="s">
        <v>177</v>
      </c>
    </row>
    <row r="216" spans="1:14" ht="12.75">
      <c r="A216" s="38"/>
      <c r="C216" s="49" t="s">
        <v>414</v>
      </c>
      <c r="D216" s="50"/>
      <c r="E216" s="5" t="s">
        <v>106</v>
      </c>
      <c r="F216" s="39">
        <v>6</v>
      </c>
      <c r="G216" s="28" t="s">
        <v>509</v>
      </c>
      <c r="H216" s="6"/>
      <c r="I216" s="6"/>
      <c r="J216" s="1"/>
      <c r="K216" s="1">
        <v>1</v>
      </c>
      <c r="L216" s="1"/>
      <c r="M216" s="1"/>
      <c r="N216" s="41" t="s">
        <v>2</v>
      </c>
    </row>
    <row r="217" spans="1:14" ht="25.5">
      <c r="A217" s="38"/>
      <c r="C217" s="65" t="s">
        <v>158</v>
      </c>
      <c r="D217" s="66"/>
      <c r="E217" s="20" t="s">
        <v>110</v>
      </c>
      <c r="F217" s="39">
        <v>6</v>
      </c>
      <c r="G217" s="18" t="s">
        <v>99</v>
      </c>
      <c r="H217" s="1">
        <v>2</v>
      </c>
      <c r="I217" s="1"/>
      <c r="J217" s="1"/>
      <c r="K217" s="1"/>
      <c r="L217" s="1"/>
      <c r="M217" s="1"/>
      <c r="N217" s="4" t="s">
        <v>74</v>
      </c>
    </row>
    <row r="218" spans="1:14" ht="12.75">
      <c r="A218" s="38"/>
      <c r="C218" s="77" t="s">
        <v>840</v>
      </c>
      <c r="D218" s="78"/>
      <c r="E218" s="1" t="s">
        <v>101</v>
      </c>
      <c r="F218" s="39">
        <v>3</v>
      </c>
      <c r="G218" s="11" t="s">
        <v>83</v>
      </c>
      <c r="H218" s="31"/>
      <c r="I218" s="31"/>
      <c r="J218" s="31"/>
      <c r="K218" s="31"/>
      <c r="L218" s="31"/>
      <c r="M218" s="39" t="s">
        <v>103</v>
      </c>
      <c r="N218" s="140" t="s">
        <v>192</v>
      </c>
    </row>
    <row r="219" spans="1:14" ht="12.75">
      <c r="A219" s="38"/>
      <c r="C219" s="73" t="s">
        <v>837</v>
      </c>
      <c r="D219" s="74"/>
      <c r="E219" s="20" t="s">
        <v>110</v>
      </c>
      <c r="F219" s="39">
        <v>6</v>
      </c>
      <c r="G219" s="11" t="s">
        <v>83</v>
      </c>
      <c r="H219" s="31"/>
      <c r="I219" s="31"/>
      <c r="J219" s="31"/>
      <c r="K219" s="31">
        <v>2</v>
      </c>
      <c r="L219" s="31"/>
      <c r="M219" s="39"/>
      <c r="N219" s="135" t="s">
        <v>195</v>
      </c>
    </row>
    <row r="220" spans="1:14" ht="12.75">
      <c r="A220" s="38"/>
      <c r="C220" s="53" t="s">
        <v>224</v>
      </c>
      <c r="D220" s="54"/>
      <c r="E220" s="1" t="s">
        <v>101</v>
      </c>
      <c r="F220" s="39">
        <v>8</v>
      </c>
      <c r="G220" s="17" t="s">
        <v>100</v>
      </c>
      <c r="H220" s="1"/>
      <c r="I220" s="1"/>
      <c r="J220" s="1"/>
      <c r="K220" s="1"/>
      <c r="L220" s="1"/>
      <c r="M220" s="1" t="s">
        <v>389</v>
      </c>
      <c r="N220" s="4" t="s">
        <v>197</v>
      </c>
    </row>
    <row r="221" spans="1:14" ht="25.5">
      <c r="A221" s="38"/>
      <c r="C221" s="59" t="s">
        <v>850</v>
      </c>
      <c r="D221" s="60"/>
      <c r="E221" s="1" t="s">
        <v>101</v>
      </c>
      <c r="F221" s="39">
        <v>4</v>
      </c>
      <c r="G221" s="11" t="s">
        <v>83</v>
      </c>
      <c r="H221" s="31" t="s">
        <v>786</v>
      </c>
      <c r="I221" s="31"/>
      <c r="J221" s="31"/>
      <c r="K221" s="31"/>
      <c r="L221" s="31"/>
      <c r="M221" s="39"/>
      <c r="N221" s="140" t="s">
        <v>1026</v>
      </c>
    </row>
    <row r="222" spans="1:14" ht="12.75">
      <c r="A222" s="38"/>
      <c r="C222" s="53" t="s">
        <v>490</v>
      </c>
      <c r="D222" s="54"/>
      <c r="E222" s="1" t="s">
        <v>101</v>
      </c>
      <c r="F222" s="39">
        <v>11</v>
      </c>
      <c r="G222" s="19" t="s">
        <v>98</v>
      </c>
      <c r="H222" s="6"/>
      <c r="I222" s="6">
        <v>1</v>
      </c>
      <c r="J222" s="1"/>
      <c r="K222" s="1">
        <v>2</v>
      </c>
      <c r="L222" s="1"/>
      <c r="M222" s="1"/>
      <c r="N222" s="41" t="s">
        <v>10</v>
      </c>
    </row>
    <row r="223" spans="1:14" ht="12.75">
      <c r="A223" s="38"/>
      <c r="C223" s="71" t="s">
        <v>857</v>
      </c>
      <c r="D223" s="72"/>
      <c r="E223" s="1" t="s">
        <v>101</v>
      </c>
      <c r="F223" s="39">
        <v>14</v>
      </c>
      <c r="G223" s="12" t="s">
        <v>818</v>
      </c>
      <c r="H223" s="1">
        <v>1</v>
      </c>
      <c r="I223" s="1">
        <v>1</v>
      </c>
      <c r="J223" s="1">
        <v>1</v>
      </c>
      <c r="K223" s="1">
        <v>2</v>
      </c>
      <c r="L223" s="1"/>
      <c r="M223" s="1"/>
      <c r="N223" s="41" t="s">
        <v>12</v>
      </c>
    </row>
    <row r="224" spans="1:14" ht="12.75">
      <c r="A224" s="38"/>
      <c r="C224" s="71" t="s">
        <v>858</v>
      </c>
      <c r="D224" s="72"/>
      <c r="E224" s="1" t="s">
        <v>101</v>
      </c>
      <c r="F224" s="39">
        <v>4</v>
      </c>
      <c r="G224" s="12" t="s">
        <v>818</v>
      </c>
      <c r="H224" s="1"/>
      <c r="I224" s="1"/>
      <c r="J224" s="1"/>
      <c r="K224" s="1"/>
      <c r="L224" s="1"/>
      <c r="M224" s="1" t="s">
        <v>389</v>
      </c>
      <c r="N224" s="140" t="s">
        <v>1035</v>
      </c>
    </row>
    <row r="225" spans="1:13" ht="12.75">
      <c r="A225" s="38"/>
      <c r="C225" s="152" t="str">
        <f>CONCATENATE("Set #",B213)</f>
        <v>Set #8</v>
      </c>
      <c r="D225" s="154">
        <f>IF(COUNTIF(M215:M224,"C")&gt;0,"Curses","")</f>
      </c>
      <c r="F225" s="38"/>
      <c r="H225" s="3">
        <f>COUNTA(H215:H224)</f>
        <v>4</v>
      </c>
      <c r="I225" s="3">
        <f>COUNTA(I215:I224)</f>
        <v>2</v>
      </c>
      <c r="J225" s="3">
        <f>COUNTA(J215:J224)</f>
        <v>1</v>
      </c>
      <c r="K225" s="3">
        <f>COUNTA(K215:K224)</f>
        <v>4</v>
      </c>
      <c r="M225" s="38">
        <f>COUNTIF(M215:M224,"DS")+COUNTIF(M215:M224,"VS")+COUNTIF(M215:M224,"Y")+COUNTIF(M215:M224,"Y,O")</f>
        <v>2</v>
      </c>
    </row>
    <row r="226" spans="1:13" ht="12.75">
      <c r="A226" s="38"/>
      <c r="C226" s="33">
        <f>IF(COUNTIF(K215:K224,"CT")&gt;0,"Coin Token","")</f>
      </c>
      <c r="D226" s="33">
        <f>IF(COUNTIF(L215:L224,"VT")&gt;0,"Vict. Token","")</f>
      </c>
      <c r="F226" s="155"/>
      <c r="M226" s="38"/>
    </row>
    <row r="227" spans="1:13" ht="12.75">
      <c r="A227" s="38"/>
      <c r="F227" s="155"/>
      <c r="M227" s="38"/>
    </row>
    <row r="228" spans="1:14" ht="12.75">
      <c r="A228" s="38"/>
      <c r="B228" s="3">
        <v>9</v>
      </c>
      <c r="C228" s="89" t="s">
        <v>377</v>
      </c>
      <c r="F228" s="38">
        <f>SUM(F230:F239)</f>
        <v>71</v>
      </c>
      <c r="G228" s="34"/>
      <c r="H228" s="3" t="s">
        <v>800</v>
      </c>
      <c r="I228" s="35" t="s">
        <v>800</v>
      </c>
      <c r="J228" s="36" t="s">
        <v>800</v>
      </c>
      <c r="K228" s="36" t="s">
        <v>800</v>
      </c>
      <c r="L228" s="37" t="s">
        <v>800</v>
      </c>
      <c r="M228" s="38"/>
      <c r="N228" s="3" t="s">
        <v>800</v>
      </c>
    </row>
    <row r="229" spans="1:14" ht="12.75">
      <c r="A229" s="38"/>
      <c r="C229" s="91" t="str">
        <f>CONCATENATE(F228," Complexity")</f>
        <v>71 Complexity</v>
      </c>
      <c r="D229" s="91"/>
      <c r="E229" s="3" t="s">
        <v>105</v>
      </c>
      <c r="F229" s="38" t="s">
        <v>447</v>
      </c>
      <c r="G229" s="3" t="s">
        <v>816</v>
      </c>
      <c r="H229" s="3" t="s">
        <v>797</v>
      </c>
      <c r="I229" s="35" t="s">
        <v>798</v>
      </c>
      <c r="J229" s="36" t="s">
        <v>799</v>
      </c>
      <c r="K229" s="36" t="s">
        <v>801</v>
      </c>
      <c r="L229" s="37" t="s">
        <v>807</v>
      </c>
      <c r="M229" s="38" t="s">
        <v>388</v>
      </c>
      <c r="N229" s="3" t="s">
        <v>802</v>
      </c>
    </row>
    <row r="230" spans="1:14" ht="12.75">
      <c r="A230" s="38"/>
      <c r="C230" s="53" t="s">
        <v>781</v>
      </c>
      <c r="D230" s="54"/>
      <c r="E230" s="1" t="s">
        <v>101</v>
      </c>
      <c r="F230" s="39">
        <v>2</v>
      </c>
      <c r="G230" s="104" t="s">
        <v>446</v>
      </c>
      <c r="H230" s="6"/>
      <c r="I230" s="6"/>
      <c r="J230" s="1"/>
      <c r="K230" s="1"/>
      <c r="L230" s="1"/>
      <c r="M230" s="1"/>
      <c r="N230" s="40" t="s">
        <v>782</v>
      </c>
    </row>
    <row r="231" spans="1:14" ht="12.75">
      <c r="A231" s="38"/>
      <c r="C231" s="57" t="s">
        <v>824</v>
      </c>
      <c r="D231" s="58"/>
      <c r="E231" s="1" t="s">
        <v>101</v>
      </c>
      <c r="F231" s="39">
        <v>10</v>
      </c>
      <c r="G231" s="11" t="s">
        <v>83</v>
      </c>
      <c r="H231" s="31" t="s">
        <v>803</v>
      </c>
      <c r="I231" s="31">
        <v>1</v>
      </c>
      <c r="J231" s="31"/>
      <c r="K231" s="31"/>
      <c r="L231" s="31"/>
      <c r="M231" s="39"/>
      <c r="N231" s="135" t="s">
        <v>1110</v>
      </c>
    </row>
    <row r="232" spans="1:14" ht="25.5">
      <c r="A232" s="38"/>
      <c r="C232" s="63" t="s">
        <v>825</v>
      </c>
      <c r="D232" s="64"/>
      <c r="E232" s="22" t="s">
        <v>111</v>
      </c>
      <c r="F232" s="39">
        <v>6</v>
      </c>
      <c r="G232" s="11" t="s">
        <v>83</v>
      </c>
      <c r="H232" s="31">
        <v>2</v>
      </c>
      <c r="I232" s="31"/>
      <c r="J232" s="31"/>
      <c r="K232" s="31"/>
      <c r="L232" s="31"/>
      <c r="M232" s="39"/>
      <c r="N232" s="135" t="s">
        <v>177</v>
      </c>
    </row>
    <row r="233" spans="1:14" ht="12.75">
      <c r="A233" s="38"/>
      <c r="C233" s="49" t="s">
        <v>90</v>
      </c>
      <c r="D233" s="50"/>
      <c r="E233" s="5" t="s">
        <v>106</v>
      </c>
      <c r="F233" s="39">
        <v>7</v>
      </c>
      <c r="G233" s="12" t="s">
        <v>818</v>
      </c>
      <c r="H233" s="1"/>
      <c r="I233" s="1"/>
      <c r="J233" s="1"/>
      <c r="K233" s="1">
        <v>1</v>
      </c>
      <c r="L233" s="1"/>
      <c r="M233" s="1" t="s">
        <v>785</v>
      </c>
      <c r="N233" s="41" t="s">
        <v>1</v>
      </c>
    </row>
    <row r="234" spans="1:14" ht="25.5">
      <c r="A234" s="38"/>
      <c r="C234" s="53" t="s">
        <v>205</v>
      </c>
      <c r="D234" s="54"/>
      <c r="E234" s="1" t="s">
        <v>101</v>
      </c>
      <c r="F234" s="39">
        <v>10</v>
      </c>
      <c r="G234" s="19" t="s">
        <v>98</v>
      </c>
      <c r="H234" s="1" t="s">
        <v>803</v>
      </c>
      <c r="I234" s="1"/>
      <c r="J234" s="1">
        <v>1</v>
      </c>
      <c r="K234" s="1" t="s">
        <v>803</v>
      </c>
      <c r="L234" s="1"/>
      <c r="M234" s="1"/>
      <c r="N234" s="41" t="s">
        <v>55</v>
      </c>
    </row>
    <row r="235" spans="1:14" ht="25.5">
      <c r="A235" s="38"/>
      <c r="C235" s="53" t="s">
        <v>1099</v>
      </c>
      <c r="D235" s="54"/>
      <c r="E235" s="1" t="s">
        <v>101</v>
      </c>
      <c r="F235" s="39">
        <v>12</v>
      </c>
      <c r="G235" s="129" t="s">
        <v>940</v>
      </c>
      <c r="H235" s="1">
        <v>1</v>
      </c>
      <c r="I235" s="1">
        <v>1</v>
      </c>
      <c r="J235" s="1"/>
      <c r="K235" s="1"/>
      <c r="L235" s="1"/>
      <c r="M235" s="1"/>
      <c r="N235" s="41" t="s">
        <v>292</v>
      </c>
    </row>
    <row r="236" spans="1:14" ht="12.75">
      <c r="A236" s="38"/>
      <c r="C236" s="67" t="s">
        <v>230</v>
      </c>
      <c r="D236" s="68"/>
      <c r="E236" s="21" t="s">
        <v>107</v>
      </c>
      <c r="F236" s="39">
        <v>2</v>
      </c>
      <c r="G236" s="18" t="s">
        <v>99</v>
      </c>
      <c r="H236" s="1"/>
      <c r="I236" s="1"/>
      <c r="J236" s="1"/>
      <c r="K236" s="1"/>
      <c r="L236" s="1" t="s">
        <v>803</v>
      </c>
      <c r="M236" s="1"/>
      <c r="N236" s="4" t="s">
        <v>1003</v>
      </c>
    </row>
    <row r="237" spans="1:14" ht="25.5">
      <c r="A237" s="38"/>
      <c r="C237" s="65" t="s">
        <v>418</v>
      </c>
      <c r="D237" s="66"/>
      <c r="E237" s="20" t="s">
        <v>110</v>
      </c>
      <c r="F237" s="39">
        <v>11</v>
      </c>
      <c r="G237" s="28" t="s">
        <v>509</v>
      </c>
      <c r="H237" s="6"/>
      <c r="I237" s="6"/>
      <c r="J237" s="1"/>
      <c r="K237" s="1"/>
      <c r="L237" s="1"/>
      <c r="M237" s="1" t="s">
        <v>785</v>
      </c>
      <c r="N237" s="4" t="s">
        <v>402</v>
      </c>
    </row>
    <row r="238" spans="1:14" ht="12.75">
      <c r="A238" s="38"/>
      <c r="C238" s="61" t="s">
        <v>260</v>
      </c>
      <c r="D238" s="62"/>
      <c r="E238" s="8" t="s">
        <v>112</v>
      </c>
      <c r="F238" s="39">
        <v>7</v>
      </c>
      <c r="G238" s="16" t="s">
        <v>102</v>
      </c>
      <c r="H238" s="1"/>
      <c r="I238" s="1"/>
      <c r="J238" s="1"/>
      <c r="K238" s="1">
        <v>2</v>
      </c>
      <c r="L238" s="1"/>
      <c r="M238" s="1"/>
      <c r="N238" s="41" t="s">
        <v>9</v>
      </c>
    </row>
    <row r="239" spans="1:14" ht="12.75">
      <c r="A239" s="38"/>
      <c r="C239" s="53" t="s">
        <v>254</v>
      </c>
      <c r="D239" s="54"/>
      <c r="E239" s="1" t="s">
        <v>101</v>
      </c>
      <c r="F239" s="39">
        <v>4</v>
      </c>
      <c r="G239" s="15" t="s">
        <v>103</v>
      </c>
      <c r="H239" s="1" t="s">
        <v>788</v>
      </c>
      <c r="I239" s="1"/>
      <c r="J239" s="1"/>
      <c r="K239" s="1"/>
      <c r="L239" s="1"/>
      <c r="M239" s="1" t="s">
        <v>389</v>
      </c>
      <c r="N239" s="4" t="s">
        <v>1029</v>
      </c>
    </row>
    <row r="240" spans="1:14" ht="12.75">
      <c r="A240" s="38"/>
      <c r="C240" s="152" t="str">
        <f>CONCATENATE("Set #",B228)</f>
        <v>Set #9</v>
      </c>
      <c r="D240" s="154">
        <f>IF(COUNTIF(M230:M239,"C")&gt;0,"Curses","")</f>
      </c>
      <c r="E240" s="32"/>
      <c r="F240" s="154"/>
      <c r="G240" s="32"/>
      <c r="H240" s="3">
        <f>COUNTA(H230:H239)</f>
        <v>5</v>
      </c>
      <c r="I240" s="3">
        <f>COUNTA(I230:I239)</f>
        <v>2</v>
      </c>
      <c r="J240" s="3">
        <f>COUNTA(J230:J239)</f>
        <v>1</v>
      </c>
      <c r="K240" s="3">
        <f>COUNTA(K230:K239)</f>
        <v>3</v>
      </c>
      <c r="M240" s="38">
        <f>COUNTIF(M230:M239,"DS")+COUNTIF(M230:M239,"VS")+COUNTIF(M230:M239,"Y")+COUNTIF(M230:M239,"Y,O")</f>
        <v>1</v>
      </c>
      <c r="N240" s="32"/>
    </row>
    <row r="241" spans="1:14" ht="12.75">
      <c r="A241" s="38"/>
      <c r="C241" s="33">
        <f>IF(COUNTIF(K230:K239,"CT")&gt;0,"Coin Token","")</f>
      </c>
      <c r="D241" s="33">
        <f>IF(COUNTIF(L230:L239,"VT")&gt;0,"Vict. Token","")</f>
      </c>
      <c r="E241" s="33"/>
      <c r="F241" s="155"/>
      <c r="G241" s="33"/>
      <c r="H241" s="33"/>
      <c r="I241" s="33"/>
      <c r="J241" s="33"/>
      <c r="K241" s="33"/>
      <c r="L241" s="33"/>
      <c r="M241" s="155"/>
      <c r="N241" s="33"/>
    </row>
    <row r="242" spans="1:14" ht="12.75">
      <c r="A242" s="38"/>
      <c r="E242" s="33"/>
      <c r="F242" s="155"/>
      <c r="G242" s="33"/>
      <c r="H242" s="33"/>
      <c r="I242" s="33"/>
      <c r="J242" s="33"/>
      <c r="K242" s="33"/>
      <c r="L242" s="33"/>
      <c r="M242" s="155"/>
      <c r="N242" s="33"/>
    </row>
    <row r="243" spans="1:14" ht="12.75">
      <c r="A243" s="38"/>
      <c r="B243" s="3">
        <v>10</v>
      </c>
      <c r="C243" s="89" t="s">
        <v>376</v>
      </c>
      <c r="E243" s="33"/>
      <c r="F243" s="155">
        <f>SUM(F245:F254)</f>
        <v>70</v>
      </c>
      <c r="G243" s="89"/>
      <c r="H243" s="33" t="s">
        <v>800</v>
      </c>
      <c r="I243" s="156" t="s">
        <v>800</v>
      </c>
      <c r="J243" s="157" t="s">
        <v>800</v>
      </c>
      <c r="K243" s="157" t="s">
        <v>800</v>
      </c>
      <c r="L243" s="158" t="s">
        <v>800</v>
      </c>
      <c r="M243" s="155"/>
      <c r="N243" s="33" t="s">
        <v>800</v>
      </c>
    </row>
    <row r="244" spans="1:14" ht="12.75">
      <c r="A244" s="38"/>
      <c r="C244" s="159" t="str">
        <f>CONCATENATE(F243," Complexity")</f>
        <v>70 Complexity</v>
      </c>
      <c r="D244" s="159"/>
      <c r="E244" s="160" t="s">
        <v>105</v>
      </c>
      <c r="F244" s="164" t="s">
        <v>447</v>
      </c>
      <c r="G244" s="160" t="s">
        <v>816</v>
      </c>
      <c r="H244" s="160" t="s">
        <v>797</v>
      </c>
      <c r="I244" s="161" t="s">
        <v>798</v>
      </c>
      <c r="J244" s="162" t="s">
        <v>799</v>
      </c>
      <c r="K244" s="162" t="s">
        <v>801</v>
      </c>
      <c r="L244" s="163" t="s">
        <v>807</v>
      </c>
      <c r="M244" s="164" t="s">
        <v>388</v>
      </c>
      <c r="N244" s="160" t="s">
        <v>802</v>
      </c>
    </row>
    <row r="245" spans="1:14" ht="12.75">
      <c r="A245" s="38"/>
      <c r="C245" s="59" t="s">
        <v>79</v>
      </c>
      <c r="D245" s="60"/>
      <c r="E245" s="1" t="s">
        <v>101</v>
      </c>
      <c r="F245" s="39">
        <v>4</v>
      </c>
      <c r="G245" s="104" t="s">
        <v>446</v>
      </c>
      <c r="H245" s="31"/>
      <c r="I245" s="31"/>
      <c r="J245" s="31"/>
      <c r="K245" s="31"/>
      <c r="L245" s="31"/>
      <c r="M245" s="39" t="s">
        <v>389</v>
      </c>
      <c r="N245" s="140" t="s">
        <v>175</v>
      </c>
    </row>
    <row r="246" spans="1:14" ht="12.75">
      <c r="A246" s="38"/>
      <c r="C246" s="53" t="s">
        <v>151</v>
      </c>
      <c r="D246" s="54"/>
      <c r="E246" s="1" t="s">
        <v>101</v>
      </c>
      <c r="F246" s="39">
        <v>10</v>
      </c>
      <c r="G246" s="17" t="s">
        <v>100</v>
      </c>
      <c r="H246" s="1">
        <v>1</v>
      </c>
      <c r="I246" s="1">
        <v>1</v>
      </c>
      <c r="J246" s="1"/>
      <c r="K246" s="1"/>
      <c r="L246" s="1"/>
      <c r="M246" s="1"/>
      <c r="N246" s="41" t="s">
        <v>53</v>
      </c>
    </row>
    <row r="247" spans="1:14" ht="12.75">
      <c r="A247" s="38"/>
      <c r="C247" s="53" t="s">
        <v>142</v>
      </c>
      <c r="D247" s="54"/>
      <c r="E247" s="1" t="s">
        <v>101</v>
      </c>
      <c r="F247" s="39">
        <v>7</v>
      </c>
      <c r="G247" s="15" t="s">
        <v>103</v>
      </c>
      <c r="H247" s="1" t="s">
        <v>803</v>
      </c>
      <c r="I247" s="1"/>
      <c r="J247" s="1"/>
      <c r="K247" s="1" t="s">
        <v>803</v>
      </c>
      <c r="L247" s="1"/>
      <c r="M247" s="1" t="s">
        <v>777</v>
      </c>
      <c r="N247" s="4" t="s">
        <v>181</v>
      </c>
    </row>
    <row r="248" spans="1:14" ht="25.5">
      <c r="A248" s="38"/>
      <c r="C248" s="71" t="s">
        <v>841</v>
      </c>
      <c r="D248" s="72"/>
      <c r="E248" s="1" t="s">
        <v>101</v>
      </c>
      <c r="F248" s="39">
        <v>11</v>
      </c>
      <c r="G248" s="12" t="s">
        <v>818</v>
      </c>
      <c r="H248" s="1"/>
      <c r="I248" s="1"/>
      <c r="J248" s="1"/>
      <c r="K248" s="1">
        <v>1</v>
      </c>
      <c r="L248" s="48" t="s">
        <v>606</v>
      </c>
      <c r="M248" s="1" t="s">
        <v>374</v>
      </c>
      <c r="N248" s="134" t="s">
        <v>187</v>
      </c>
    </row>
    <row r="249" spans="1:14" ht="12.75">
      <c r="A249" s="38"/>
      <c r="C249" s="65" t="s">
        <v>215</v>
      </c>
      <c r="D249" s="66"/>
      <c r="E249" s="20" t="s">
        <v>110</v>
      </c>
      <c r="F249" s="39">
        <v>4</v>
      </c>
      <c r="G249" s="16" t="s">
        <v>102</v>
      </c>
      <c r="H249" s="1"/>
      <c r="I249" s="1"/>
      <c r="J249" s="1"/>
      <c r="K249" s="1">
        <v>2</v>
      </c>
      <c r="L249" s="1"/>
      <c r="M249" s="1"/>
      <c r="N249" s="41" t="s">
        <v>190</v>
      </c>
    </row>
    <row r="250" spans="1:14" ht="12.75">
      <c r="A250" s="38"/>
      <c r="C250" s="67" t="s">
        <v>235</v>
      </c>
      <c r="D250" s="68"/>
      <c r="E250" s="21" t="s">
        <v>107</v>
      </c>
      <c r="F250" s="39">
        <v>6</v>
      </c>
      <c r="G250" s="19" t="s">
        <v>98</v>
      </c>
      <c r="H250" s="1"/>
      <c r="I250" s="1"/>
      <c r="J250" s="1"/>
      <c r="K250" s="1"/>
      <c r="L250" s="1" t="s">
        <v>803</v>
      </c>
      <c r="M250" s="1" t="s">
        <v>817</v>
      </c>
      <c r="N250" s="4" t="s">
        <v>1002</v>
      </c>
    </row>
    <row r="251" spans="1:14" ht="12.75">
      <c r="A251" s="38"/>
      <c r="C251" s="57" t="s">
        <v>843</v>
      </c>
      <c r="D251" s="58"/>
      <c r="E251" s="1" t="s">
        <v>101</v>
      </c>
      <c r="F251" s="39">
        <v>6</v>
      </c>
      <c r="G251" s="11" t="s">
        <v>83</v>
      </c>
      <c r="H251" s="31">
        <v>4</v>
      </c>
      <c r="I251" s="31"/>
      <c r="J251" s="31">
        <v>1</v>
      </c>
      <c r="K251" s="31"/>
      <c r="L251" s="31"/>
      <c r="M251" s="39"/>
      <c r="N251" s="135" t="s">
        <v>1024</v>
      </c>
    </row>
    <row r="252" spans="1:14" ht="12.75">
      <c r="A252" s="38"/>
      <c r="C252" s="57" t="s">
        <v>846</v>
      </c>
      <c r="D252" s="58"/>
      <c r="E252" s="1" t="s">
        <v>101</v>
      </c>
      <c r="F252" s="39">
        <v>6</v>
      </c>
      <c r="G252" s="11" t="s">
        <v>83</v>
      </c>
      <c r="H252" s="31" t="s">
        <v>789</v>
      </c>
      <c r="I252" s="31"/>
      <c r="J252" s="31"/>
      <c r="K252" s="31"/>
      <c r="L252" s="31"/>
      <c r="M252" s="39" t="s">
        <v>785</v>
      </c>
      <c r="N252" s="140" t="s">
        <v>1027</v>
      </c>
    </row>
    <row r="253" spans="1:14" ht="12.75">
      <c r="A253" s="38"/>
      <c r="C253" s="71" t="s">
        <v>857</v>
      </c>
      <c r="D253" s="72"/>
      <c r="E253" s="1" t="s">
        <v>101</v>
      </c>
      <c r="F253" s="39">
        <v>14</v>
      </c>
      <c r="G253" s="12" t="s">
        <v>818</v>
      </c>
      <c r="H253" s="1">
        <v>1</v>
      </c>
      <c r="I253" s="1">
        <v>1</v>
      </c>
      <c r="J253" s="1">
        <v>1</v>
      </c>
      <c r="K253" s="1">
        <v>2</v>
      </c>
      <c r="L253" s="1"/>
      <c r="M253" s="1"/>
      <c r="N253" s="41" t="s">
        <v>12</v>
      </c>
    </row>
    <row r="254" spans="1:14" ht="12.75">
      <c r="A254" s="38"/>
      <c r="C254" s="49" t="s">
        <v>97</v>
      </c>
      <c r="D254" s="50"/>
      <c r="E254" s="5" t="s">
        <v>106</v>
      </c>
      <c r="F254" s="39">
        <v>2</v>
      </c>
      <c r="G254" s="12" t="s">
        <v>818</v>
      </c>
      <c r="H254" s="1"/>
      <c r="I254" s="1"/>
      <c r="J254" s="1"/>
      <c r="K254" s="1" t="s">
        <v>803</v>
      </c>
      <c r="L254" s="1"/>
      <c r="M254" s="1"/>
      <c r="N254" s="4" t="s">
        <v>808</v>
      </c>
    </row>
    <row r="255" spans="1:14" ht="12.75">
      <c r="A255" s="38"/>
      <c r="C255" s="152" t="str">
        <f>CONCATENATE("Set #",B243)</f>
        <v>Set #10</v>
      </c>
      <c r="D255" s="154">
        <f>IF(COUNTIF(M245:M254,"C")&gt;0,"Curses","")</f>
      </c>
      <c r="E255" s="32"/>
      <c r="F255" s="154"/>
      <c r="G255" s="32"/>
      <c r="H255" s="3">
        <f>COUNTA(H245:H254)</f>
        <v>5</v>
      </c>
      <c r="I255" s="3">
        <f>COUNTA(I245:I254)</f>
        <v>2</v>
      </c>
      <c r="J255" s="3">
        <f>COUNTA(J245:J254)</f>
        <v>2</v>
      </c>
      <c r="K255" s="3">
        <f>COUNTA(K245:K254)</f>
        <v>5</v>
      </c>
      <c r="M255" s="38">
        <f>COUNTIF(M245:M254,"DS")+COUNTIF(M245:M254,"VS")+COUNTIF(M245:M254,"Y")+COUNTIF(M245:M254,"Y,O")</f>
        <v>3</v>
      </c>
      <c r="N255" s="32"/>
    </row>
    <row r="256" spans="1:14" ht="12.75">
      <c r="A256" s="38"/>
      <c r="C256" s="33">
        <f>IF(COUNTIF(K245:K254,"CT")&gt;0,"Coin Token","")</f>
      </c>
      <c r="D256" s="33" t="str">
        <f>IF(COUNTIF(L245:L254,"VT")&gt;0,"Vict. Token","")</f>
        <v>Vict. Token</v>
      </c>
      <c r="E256" s="33"/>
      <c r="F256" s="155"/>
      <c r="G256" s="33"/>
      <c r="H256" s="33"/>
      <c r="I256" s="33"/>
      <c r="J256" s="33"/>
      <c r="K256" s="33"/>
      <c r="L256" s="33"/>
      <c r="M256" s="155"/>
      <c r="N256" s="33"/>
    </row>
    <row r="257" spans="1:14" ht="12.75">
      <c r="A257" s="38"/>
      <c r="E257" s="33"/>
      <c r="F257" s="155"/>
      <c r="G257" s="33"/>
      <c r="H257" s="33"/>
      <c r="I257" s="33"/>
      <c r="J257" s="33"/>
      <c r="K257" s="33"/>
      <c r="L257" s="33"/>
      <c r="M257" s="155"/>
      <c r="N257" s="33"/>
    </row>
    <row r="258" spans="1:14" ht="12.75">
      <c r="A258" s="38"/>
      <c r="B258" s="3">
        <v>11</v>
      </c>
      <c r="C258" s="89" t="s">
        <v>378</v>
      </c>
      <c r="E258" s="33"/>
      <c r="F258" s="155">
        <f>SUM(F260:F269)</f>
        <v>71</v>
      </c>
      <c r="G258" s="89"/>
      <c r="H258" s="33" t="s">
        <v>800</v>
      </c>
      <c r="I258" s="156" t="s">
        <v>800</v>
      </c>
      <c r="J258" s="157" t="s">
        <v>800</v>
      </c>
      <c r="K258" s="157" t="s">
        <v>800</v>
      </c>
      <c r="L258" s="158" t="s">
        <v>800</v>
      </c>
      <c r="M258" s="155"/>
      <c r="N258" s="33" t="s">
        <v>800</v>
      </c>
    </row>
    <row r="259" spans="1:14" ht="12.75">
      <c r="A259" s="38"/>
      <c r="C259" s="159" t="str">
        <f>CONCATENATE(F258," Complexity")</f>
        <v>71 Complexity</v>
      </c>
      <c r="D259" s="159"/>
      <c r="E259" s="160" t="s">
        <v>105</v>
      </c>
      <c r="F259" s="164" t="s">
        <v>447</v>
      </c>
      <c r="G259" s="160" t="s">
        <v>816</v>
      </c>
      <c r="H259" s="160" t="s">
        <v>797</v>
      </c>
      <c r="I259" s="161" t="s">
        <v>798</v>
      </c>
      <c r="J259" s="162" t="s">
        <v>799</v>
      </c>
      <c r="K259" s="162" t="s">
        <v>801</v>
      </c>
      <c r="L259" s="163" t="s">
        <v>807</v>
      </c>
      <c r="M259" s="164" t="s">
        <v>388</v>
      </c>
      <c r="N259" s="160" t="s">
        <v>802</v>
      </c>
    </row>
    <row r="260" spans="1:14" ht="12.75">
      <c r="A260" s="38"/>
      <c r="C260" s="53" t="s">
        <v>508</v>
      </c>
      <c r="D260" s="54"/>
      <c r="E260" s="1" t="s">
        <v>101</v>
      </c>
      <c r="F260" s="39">
        <v>2</v>
      </c>
      <c r="G260" s="104" t="s">
        <v>446</v>
      </c>
      <c r="H260" s="6"/>
      <c r="I260" s="6"/>
      <c r="J260" s="1"/>
      <c r="K260" s="1">
        <v>3</v>
      </c>
      <c r="L260" s="1"/>
      <c r="M260" s="23" t="s">
        <v>100</v>
      </c>
      <c r="N260" s="132" t="s">
        <v>1102</v>
      </c>
    </row>
    <row r="261" spans="1:14" ht="12.75">
      <c r="A261" s="38"/>
      <c r="C261" s="57" t="s">
        <v>824</v>
      </c>
      <c r="D261" s="58"/>
      <c r="E261" s="1" t="s">
        <v>101</v>
      </c>
      <c r="F261" s="39">
        <v>10</v>
      </c>
      <c r="G261" s="11" t="s">
        <v>83</v>
      </c>
      <c r="H261" s="31" t="s">
        <v>803</v>
      </c>
      <c r="I261" s="31">
        <v>1</v>
      </c>
      <c r="J261" s="31"/>
      <c r="K261" s="31"/>
      <c r="L261" s="31"/>
      <c r="M261" s="39"/>
      <c r="N261" s="135" t="s">
        <v>1110</v>
      </c>
    </row>
    <row r="262" spans="1:14" ht="12.75">
      <c r="A262" s="38"/>
      <c r="C262" s="59" t="s">
        <v>826</v>
      </c>
      <c r="D262" s="60"/>
      <c r="E262" s="1" t="s">
        <v>101</v>
      </c>
      <c r="F262" s="39">
        <v>3</v>
      </c>
      <c r="G262" s="11" t="s">
        <v>83</v>
      </c>
      <c r="H262" s="31"/>
      <c r="I262" s="31"/>
      <c r="J262" s="31"/>
      <c r="K262" s="31"/>
      <c r="L262" s="31"/>
      <c r="M262" s="39" t="s">
        <v>775</v>
      </c>
      <c r="N262" s="140" t="s">
        <v>176</v>
      </c>
    </row>
    <row r="263" spans="1:14" ht="12.75">
      <c r="A263" s="38"/>
      <c r="C263" s="53" t="s">
        <v>161</v>
      </c>
      <c r="D263" s="54"/>
      <c r="E263" s="1" t="s">
        <v>101</v>
      </c>
      <c r="F263" s="39">
        <v>12</v>
      </c>
      <c r="G263" s="19" t="s">
        <v>98</v>
      </c>
      <c r="H263" s="1" t="s">
        <v>803</v>
      </c>
      <c r="I263" s="1">
        <v>1</v>
      </c>
      <c r="J263" s="1">
        <v>1</v>
      </c>
      <c r="K263" s="1"/>
      <c r="L263" s="1"/>
      <c r="M263" s="1" t="s">
        <v>389</v>
      </c>
      <c r="N263" s="136" t="s">
        <v>15</v>
      </c>
    </row>
    <row r="264" spans="1:14" ht="25.5">
      <c r="A264" s="38"/>
      <c r="C264" s="69" t="s">
        <v>830</v>
      </c>
      <c r="D264" s="70"/>
      <c r="E264" s="22" t="s">
        <v>111</v>
      </c>
      <c r="F264" s="39">
        <v>11</v>
      </c>
      <c r="G264" s="12" t="s">
        <v>818</v>
      </c>
      <c r="H264" s="1" t="s">
        <v>779</v>
      </c>
      <c r="I264" s="1"/>
      <c r="J264" s="1"/>
      <c r="K264" s="1"/>
      <c r="L264" s="1"/>
      <c r="M264" s="1" t="s">
        <v>373</v>
      </c>
      <c r="N264" s="4" t="s">
        <v>182</v>
      </c>
    </row>
    <row r="265" spans="1:14" ht="25.5">
      <c r="A265" s="38"/>
      <c r="C265" s="71" t="s">
        <v>841</v>
      </c>
      <c r="D265" s="72"/>
      <c r="E265" s="1" t="s">
        <v>101</v>
      </c>
      <c r="F265" s="39">
        <v>11</v>
      </c>
      <c r="G265" s="12" t="s">
        <v>818</v>
      </c>
      <c r="H265" s="1"/>
      <c r="I265" s="1"/>
      <c r="J265" s="1"/>
      <c r="K265" s="1">
        <v>1</v>
      </c>
      <c r="L265" s="48" t="s">
        <v>606</v>
      </c>
      <c r="M265" s="1" t="s">
        <v>374</v>
      </c>
      <c r="N265" s="134" t="s">
        <v>187</v>
      </c>
    </row>
    <row r="266" spans="1:14" ht="12.75">
      <c r="A266" s="38"/>
      <c r="C266" s="67" t="s">
        <v>235</v>
      </c>
      <c r="D266" s="68"/>
      <c r="E266" s="21" t="s">
        <v>107</v>
      </c>
      <c r="F266" s="39">
        <v>6</v>
      </c>
      <c r="G266" s="19" t="s">
        <v>98</v>
      </c>
      <c r="H266" s="1"/>
      <c r="I266" s="1"/>
      <c r="J266" s="1"/>
      <c r="K266" s="1"/>
      <c r="L266" s="1" t="s">
        <v>803</v>
      </c>
      <c r="M266" s="1" t="s">
        <v>817</v>
      </c>
      <c r="N266" s="4" t="s">
        <v>1002</v>
      </c>
    </row>
    <row r="267" spans="1:14" ht="25.5">
      <c r="A267" s="38"/>
      <c r="C267" s="53" t="s">
        <v>221</v>
      </c>
      <c r="D267" s="54"/>
      <c r="E267" s="1" t="s">
        <v>101</v>
      </c>
      <c r="F267" s="39">
        <v>4</v>
      </c>
      <c r="G267" s="16" t="s">
        <v>102</v>
      </c>
      <c r="H267" s="1"/>
      <c r="I267" s="1"/>
      <c r="J267" s="1"/>
      <c r="K267" s="1"/>
      <c r="L267" s="1"/>
      <c r="M267" s="1" t="s">
        <v>103</v>
      </c>
      <c r="N267" s="4" t="s">
        <v>937</v>
      </c>
    </row>
    <row r="268" spans="1:14" ht="25.5">
      <c r="A268" s="38"/>
      <c r="C268" s="59" t="s">
        <v>850</v>
      </c>
      <c r="D268" s="60"/>
      <c r="E268" s="1" t="s">
        <v>101</v>
      </c>
      <c r="F268" s="39">
        <v>4</v>
      </c>
      <c r="G268" s="11" t="s">
        <v>83</v>
      </c>
      <c r="H268" s="31" t="s">
        <v>786</v>
      </c>
      <c r="I268" s="31"/>
      <c r="J268" s="31"/>
      <c r="K268" s="31"/>
      <c r="L268" s="31"/>
      <c r="M268" s="39"/>
      <c r="N268" s="140" t="s">
        <v>1026</v>
      </c>
    </row>
    <row r="269" spans="1:14" ht="12.75">
      <c r="A269" s="38"/>
      <c r="C269" s="81" t="s">
        <v>847</v>
      </c>
      <c r="D269" s="82"/>
      <c r="E269" s="20" t="s">
        <v>110</v>
      </c>
      <c r="F269" s="39">
        <v>8</v>
      </c>
      <c r="G269" s="12" t="s">
        <v>818</v>
      </c>
      <c r="H269" s="1"/>
      <c r="I269" s="1"/>
      <c r="J269" s="1"/>
      <c r="K269" s="1">
        <v>2</v>
      </c>
      <c r="L269" s="1"/>
      <c r="M269" s="23" t="s">
        <v>100</v>
      </c>
      <c r="N269" s="41" t="s">
        <v>1028</v>
      </c>
    </row>
    <row r="270" spans="1:14" ht="12.75">
      <c r="A270" s="38"/>
      <c r="C270" s="152" t="str">
        <f>CONCATENATE("Set #",B258)</f>
        <v>Set #11</v>
      </c>
      <c r="D270" s="154" t="str">
        <f>IF(COUNTIF(M260:M269,"C")&gt;0,"Curses","")</f>
        <v>Curses</v>
      </c>
      <c r="E270" s="32"/>
      <c r="F270" s="154"/>
      <c r="G270" s="32"/>
      <c r="H270" s="3">
        <f>COUNTA(H260:H269)</f>
        <v>4</v>
      </c>
      <c r="I270" s="3">
        <f>COUNTA(I260:I269)</f>
        <v>2</v>
      </c>
      <c r="J270" s="3">
        <f>COUNTA(J260:J269)</f>
        <v>1</v>
      </c>
      <c r="K270" s="3">
        <f>COUNTA(K260:K269)</f>
        <v>3</v>
      </c>
      <c r="M270" s="38">
        <f>COUNTIF(M260:M269,"DS")+COUNTIF(M260:M269,"VS")+COUNTIF(M260:M269,"Y")+COUNTIF(M260:M269,"Y,O")</f>
        <v>3</v>
      </c>
      <c r="N270" s="32"/>
    </row>
    <row r="271" spans="1:14" ht="12.75">
      <c r="A271" s="38"/>
      <c r="C271" s="33">
        <f>IF(COUNTIF(K260:K269,"CT")&gt;0,"Coin Token","")</f>
      </c>
      <c r="D271" s="33" t="str">
        <f>IF(COUNTIF(L260:L269,"VT")&gt;0,"Vict. Token","")</f>
        <v>Vict. Token</v>
      </c>
      <c r="E271" s="33"/>
      <c r="F271" s="155"/>
      <c r="G271" s="33"/>
      <c r="H271" s="33"/>
      <c r="I271" s="33"/>
      <c r="J271" s="33"/>
      <c r="K271" s="33"/>
      <c r="L271" s="33"/>
      <c r="M271" s="155"/>
      <c r="N271" s="33"/>
    </row>
    <row r="272" spans="1:14" ht="12.75">
      <c r="A272" s="38"/>
      <c r="E272" s="33"/>
      <c r="F272" s="155"/>
      <c r="G272" s="33"/>
      <c r="H272" s="33"/>
      <c r="I272" s="33"/>
      <c r="J272" s="33"/>
      <c r="K272" s="33"/>
      <c r="L272" s="33"/>
      <c r="M272" s="155"/>
      <c r="N272" s="33"/>
    </row>
    <row r="273" spans="1:14" ht="12.75">
      <c r="A273" s="38"/>
      <c r="B273" s="3">
        <v>12</v>
      </c>
      <c r="C273" s="89" t="s">
        <v>823</v>
      </c>
      <c r="E273" s="33"/>
      <c r="F273" s="155">
        <f>SUM(F275:F284)</f>
        <v>87</v>
      </c>
      <c r="G273" s="89"/>
      <c r="H273" s="33" t="s">
        <v>800</v>
      </c>
      <c r="I273" s="156" t="s">
        <v>800</v>
      </c>
      <c r="J273" s="157" t="s">
        <v>800</v>
      </c>
      <c r="K273" s="157" t="s">
        <v>800</v>
      </c>
      <c r="L273" s="158" t="s">
        <v>800</v>
      </c>
      <c r="M273" s="155"/>
      <c r="N273" s="33" t="s">
        <v>800</v>
      </c>
    </row>
    <row r="274" spans="1:14" ht="12.75">
      <c r="A274" s="38"/>
      <c r="C274" s="159" t="str">
        <f>CONCATENATE(F273," Complexity")</f>
        <v>87 Complexity</v>
      </c>
      <c r="D274" s="159"/>
      <c r="E274" s="160" t="s">
        <v>105</v>
      </c>
      <c r="F274" s="164" t="s">
        <v>447</v>
      </c>
      <c r="G274" s="160" t="s">
        <v>816</v>
      </c>
      <c r="H274" s="160" t="s">
        <v>797</v>
      </c>
      <c r="I274" s="161" t="s">
        <v>798</v>
      </c>
      <c r="J274" s="162" t="s">
        <v>799</v>
      </c>
      <c r="K274" s="162" t="s">
        <v>801</v>
      </c>
      <c r="L274" s="163" t="s">
        <v>807</v>
      </c>
      <c r="M274" s="164" t="s">
        <v>388</v>
      </c>
      <c r="N274" s="160" t="s">
        <v>802</v>
      </c>
    </row>
    <row r="275" spans="1:14" ht="12.75">
      <c r="A275" s="38"/>
      <c r="C275" s="53" t="s">
        <v>131</v>
      </c>
      <c r="D275" s="54"/>
      <c r="E275" s="1" t="s">
        <v>101</v>
      </c>
      <c r="F275" s="39">
        <v>7</v>
      </c>
      <c r="G275" s="9" t="s">
        <v>101</v>
      </c>
      <c r="H275" s="1"/>
      <c r="I275" s="1"/>
      <c r="J275" s="1">
        <v>1</v>
      </c>
      <c r="K275" s="1">
        <v>1</v>
      </c>
      <c r="L275" s="1"/>
      <c r="M275" s="1"/>
      <c r="N275" s="41" t="s">
        <v>0</v>
      </c>
    </row>
    <row r="276" spans="1:14" ht="25.5">
      <c r="A276" s="38"/>
      <c r="C276" s="61" t="s">
        <v>1092</v>
      </c>
      <c r="D276" s="62"/>
      <c r="E276" s="8" t="s">
        <v>112</v>
      </c>
      <c r="F276" s="39">
        <v>19</v>
      </c>
      <c r="G276" s="129" t="s">
        <v>940</v>
      </c>
      <c r="H276" s="1"/>
      <c r="I276" s="1"/>
      <c r="J276" s="1"/>
      <c r="K276" s="1">
        <v>1</v>
      </c>
      <c r="L276" s="1"/>
      <c r="M276" s="1" t="s">
        <v>389</v>
      </c>
      <c r="N276" s="4" t="s">
        <v>700</v>
      </c>
    </row>
    <row r="277" spans="1:14" ht="12.75">
      <c r="A277" s="38"/>
      <c r="C277" s="53" t="s">
        <v>157</v>
      </c>
      <c r="D277" s="54"/>
      <c r="E277" s="1" t="s">
        <v>101</v>
      </c>
      <c r="F277" s="39">
        <v>10</v>
      </c>
      <c r="G277" s="18" t="s">
        <v>99</v>
      </c>
      <c r="H277" s="1">
        <v>1</v>
      </c>
      <c r="I277" s="1">
        <v>1</v>
      </c>
      <c r="J277" s="1"/>
      <c r="K277" s="1">
        <v>1</v>
      </c>
      <c r="L277" s="1"/>
      <c r="M277" s="1"/>
      <c r="N277" s="41" t="s">
        <v>3</v>
      </c>
    </row>
    <row r="278" spans="1:14" ht="12.75">
      <c r="A278" s="38"/>
      <c r="C278" s="53" t="s">
        <v>209</v>
      </c>
      <c r="D278" s="54"/>
      <c r="E278" s="1" t="s">
        <v>101</v>
      </c>
      <c r="F278" s="39">
        <v>7</v>
      </c>
      <c r="G278" s="15" t="s">
        <v>103</v>
      </c>
      <c r="H278" s="1"/>
      <c r="I278" s="1"/>
      <c r="J278" s="1">
        <v>1</v>
      </c>
      <c r="K278" s="1" t="s">
        <v>803</v>
      </c>
      <c r="L278" s="1"/>
      <c r="M278" s="1"/>
      <c r="N278" s="41" t="s">
        <v>186</v>
      </c>
    </row>
    <row r="279" spans="1:14" ht="12.75">
      <c r="A279" s="38"/>
      <c r="C279" s="79" t="s">
        <v>842</v>
      </c>
      <c r="D279" s="80"/>
      <c r="E279" s="21" t="s">
        <v>107</v>
      </c>
      <c r="F279" s="39">
        <v>2</v>
      </c>
      <c r="G279" s="11" t="s">
        <v>83</v>
      </c>
      <c r="H279" s="31"/>
      <c r="I279" s="31"/>
      <c r="J279" s="31"/>
      <c r="K279" s="31"/>
      <c r="L279" s="31" t="s">
        <v>803</v>
      </c>
      <c r="M279" s="39"/>
      <c r="N279" s="140" t="s">
        <v>193</v>
      </c>
    </row>
    <row r="280" spans="1:14" ht="12.75">
      <c r="A280" s="38"/>
      <c r="C280" s="53" t="s">
        <v>229</v>
      </c>
      <c r="D280" s="54"/>
      <c r="E280" s="1" t="s">
        <v>101</v>
      </c>
      <c r="F280" s="39">
        <v>7</v>
      </c>
      <c r="G280" s="18" t="s">
        <v>99</v>
      </c>
      <c r="H280" s="1"/>
      <c r="I280" s="1"/>
      <c r="J280" s="1">
        <v>1</v>
      </c>
      <c r="K280" s="1">
        <v>2</v>
      </c>
      <c r="L280" s="1"/>
      <c r="M280" s="1"/>
      <c r="N280" s="41" t="s">
        <v>6</v>
      </c>
    </row>
    <row r="281" spans="1:14" ht="12.75">
      <c r="A281" s="38"/>
      <c r="C281" s="53" t="s">
        <v>265</v>
      </c>
      <c r="D281" s="54"/>
      <c r="E281" s="1" t="s">
        <v>101</v>
      </c>
      <c r="F281" s="39">
        <v>10</v>
      </c>
      <c r="G281" s="9" t="s">
        <v>101</v>
      </c>
      <c r="H281" s="1"/>
      <c r="I281" s="1">
        <v>1</v>
      </c>
      <c r="J281" s="1"/>
      <c r="K281" s="1"/>
      <c r="L281" s="1"/>
      <c r="M281" s="1" t="s">
        <v>389</v>
      </c>
      <c r="N281" s="41" t="s">
        <v>1016</v>
      </c>
    </row>
    <row r="282" spans="1:14" ht="12.75">
      <c r="A282" s="38"/>
      <c r="C282" s="49" t="s">
        <v>94</v>
      </c>
      <c r="D282" s="50"/>
      <c r="E282" s="5" t="s">
        <v>106</v>
      </c>
      <c r="F282" s="39">
        <v>7</v>
      </c>
      <c r="G282" s="12" t="s">
        <v>818</v>
      </c>
      <c r="H282" s="1"/>
      <c r="I282" s="1"/>
      <c r="J282" s="1"/>
      <c r="K282" s="1">
        <v>2</v>
      </c>
      <c r="L282" s="1"/>
      <c r="M282" s="1"/>
      <c r="N282" s="41" t="s">
        <v>11</v>
      </c>
    </row>
    <row r="283" spans="1:14" ht="12.75">
      <c r="A283" s="38"/>
      <c r="C283" s="71" t="s">
        <v>857</v>
      </c>
      <c r="D283" s="72"/>
      <c r="E283" s="1" t="s">
        <v>101</v>
      </c>
      <c r="F283" s="39">
        <v>14</v>
      </c>
      <c r="G283" s="12" t="s">
        <v>818</v>
      </c>
      <c r="H283" s="1">
        <v>1</v>
      </c>
      <c r="I283" s="1">
        <v>1</v>
      </c>
      <c r="J283" s="1">
        <v>1</v>
      </c>
      <c r="K283" s="1">
        <v>2</v>
      </c>
      <c r="L283" s="1"/>
      <c r="M283" s="1"/>
      <c r="N283" s="41" t="s">
        <v>12</v>
      </c>
    </row>
    <row r="284" spans="1:14" ht="12.75">
      <c r="A284" s="38"/>
      <c r="C284" s="53" t="s">
        <v>507</v>
      </c>
      <c r="D284" s="54"/>
      <c r="E284" s="1" t="s">
        <v>101</v>
      </c>
      <c r="F284" s="39">
        <v>4</v>
      </c>
      <c r="G284" s="104" t="s">
        <v>446</v>
      </c>
      <c r="H284" s="1">
        <v>3</v>
      </c>
      <c r="I284" s="1"/>
      <c r="J284" s="1">
        <v>1</v>
      </c>
      <c r="K284" s="1">
        <v>3</v>
      </c>
      <c r="L284" s="1"/>
      <c r="M284" s="1"/>
      <c r="N284" s="41" t="s">
        <v>14</v>
      </c>
    </row>
    <row r="285" spans="1:14" ht="12.75">
      <c r="A285" s="38"/>
      <c r="C285" s="152" t="str">
        <f>CONCATENATE("Set #",B273)</f>
        <v>Set #12</v>
      </c>
      <c r="D285" s="154">
        <f>IF(COUNTIF(M275:M284,"C")&gt;0,"Curses","")</f>
      </c>
      <c r="E285" s="32"/>
      <c r="F285" s="154"/>
      <c r="G285" s="32"/>
      <c r="H285" s="3">
        <f>COUNTA(H275:H284)</f>
        <v>3</v>
      </c>
      <c r="I285" s="3">
        <f>COUNTA(I275:I284)</f>
        <v>3</v>
      </c>
      <c r="J285" s="3">
        <f>COUNTA(J275:J284)</f>
        <v>5</v>
      </c>
      <c r="K285" s="3">
        <f>COUNTA(K275:K284)</f>
        <v>8</v>
      </c>
      <c r="M285" s="38">
        <f>COUNTIF(M275:M284,"DS")+COUNTIF(M275:M284,"VS")+COUNTIF(M275:M284,"Y")+COUNTIF(M275:M284,"Y,O")</f>
        <v>2</v>
      </c>
      <c r="N285" s="32"/>
    </row>
    <row r="286" spans="1:14" ht="12.75">
      <c r="A286" s="38"/>
      <c r="C286" s="33">
        <f>IF(COUNTIF(K275:K284,"CT")&gt;0,"Coin Token","")</f>
      </c>
      <c r="D286" s="33">
        <f>IF(COUNTIF(L275:L284,"VT")&gt;0,"Vict. Token","")</f>
      </c>
      <c r="E286" s="33"/>
      <c r="F286" s="155"/>
      <c r="G286" s="33"/>
      <c r="H286" s="33"/>
      <c r="I286" s="33"/>
      <c r="J286" s="33"/>
      <c r="K286" s="33"/>
      <c r="L286" s="33"/>
      <c r="M286" s="155"/>
      <c r="N286" s="33"/>
    </row>
    <row r="287" spans="1:14" ht="12.75">
      <c r="A287" s="38"/>
      <c r="E287" s="33"/>
      <c r="F287" s="155"/>
      <c r="G287" s="33"/>
      <c r="H287" s="33"/>
      <c r="I287" s="33"/>
      <c r="J287" s="33"/>
      <c r="K287" s="33"/>
      <c r="L287" s="33"/>
      <c r="M287" s="155"/>
      <c r="N287" s="33"/>
    </row>
    <row r="288" spans="1:14" ht="12.75">
      <c r="A288" s="38"/>
      <c r="B288" s="3">
        <v>13</v>
      </c>
      <c r="C288" s="89" t="s">
        <v>862</v>
      </c>
      <c r="E288" s="33"/>
      <c r="F288" s="155">
        <f>SUM(F290:F299)</f>
        <v>59</v>
      </c>
      <c r="G288" s="89"/>
      <c r="H288" s="33" t="s">
        <v>800</v>
      </c>
      <c r="I288" s="156" t="s">
        <v>800</v>
      </c>
      <c r="J288" s="157" t="s">
        <v>800</v>
      </c>
      <c r="K288" s="157" t="s">
        <v>800</v>
      </c>
      <c r="L288" s="158" t="s">
        <v>800</v>
      </c>
      <c r="M288" s="155"/>
      <c r="N288" s="33" t="s">
        <v>800</v>
      </c>
    </row>
    <row r="289" spans="1:14" ht="12.75">
      <c r="A289" s="38"/>
      <c r="C289" s="159" t="str">
        <f>CONCATENATE(F288," Complexity")</f>
        <v>59 Complexity</v>
      </c>
      <c r="D289" s="159"/>
      <c r="E289" s="160" t="s">
        <v>105</v>
      </c>
      <c r="F289" s="164" t="s">
        <v>447</v>
      </c>
      <c r="G289" s="160" t="s">
        <v>816</v>
      </c>
      <c r="H289" s="160" t="s">
        <v>797</v>
      </c>
      <c r="I289" s="161" t="s">
        <v>798</v>
      </c>
      <c r="J289" s="162" t="s">
        <v>799</v>
      </c>
      <c r="K289" s="162" t="s">
        <v>801</v>
      </c>
      <c r="L289" s="163" t="s">
        <v>807</v>
      </c>
      <c r="M289" s="164" t="s">
        <v>388</v>
      </c>
      <c r="N289" s="160" t="s">
        <v>802</v>
      </c>
    </row>
    <row r="290" spans="1:14" ht="12.75">
      <c r="A290" s="38"/>
      <c r="C290" s="53" t="s">
        <v>131</v>
      </c>
      <c r="D290" s="54"/>
      <c r="E290" s="1" t="s">
        <v>101</v>
      </c>
      <c r="F290" s="39">
        <v>7</v>
      </c>
      <c r="G290" s="9" t="s">
        <v>101</v>
      </c>
      <c r="H290" s="1"/>
      <c r="I290" s="1"/>
      <c r="J290" s="1">
        <v>1</v>
      </c>
      <c r="K290" s="1">
        <v>1</v>
      </c>
      <c r="L290" s="1"/>
      <c r="M290" s="1"/>
      <c r="N290" s="41" t="s">
        <v>0</v>
      </c>
    </row>
    <row r="291" spans="1:14" ht="25.5">
      <c r="A291" s="38"/>
      <c r="C291" s="63" t="s">
        <v>825</v>
      </c>
      <c r="D291" s="64"/>
      <c r="E291" s="22" t="s">
        <v>111</v>
      </c>
      <c r="F291" s="39">
        <v>6</v>
      </c>
      <c r="G291" s="11" t="s">
        <v>83</v>
      </c>
      <c r="H291" s="31">
        <v>2</v>
      </c>
      <c r="I291" s="31"/>
      <c r="J291" s="31"/>
      <c r="K291" s="31"/>
      <c r="L291" s="31"/>
      <c r="M291" s="39"/>
      <c r="N291" s="135" t="s">
        <v>177</v>
      </c>
    </row>
    <row r="292" spans="1:14" ht="12.75">
      <c r="A292" s="38"/>
      <c r="C292" s="53" t="s">
        <v>139</v>
      </c>
      <c r="D292" s="68"/>
      <c r="E292" s="21" t="s">
        <v>108</v>
      </c>
      <c r="F292" s="39">
        <v>8</v>
      </c>
      <c r="G292" s="15" t="s">
        <v>103</v>
      </c>
      <c r="H292" s="1">
        <v>1</v>
      </c>
      <c r="I292" s="1">
        <v>1</v>
      </c>
      <c r="J292" s="1"/>
      <c r="K292" s="1"/>
      <c r="L292" s="1">
        <v>1</v>
      </c>
      <c r="M292" s="1"/>
      <c r="N292" s="41" t="s">
        <v>1001</v>
      </c>
    </row>
    <row r="293" spans="1:14" ht="12.75">
      <c r="A293" s="38"/>
      <c r="C293" s="57" t="s">
        <v>831</v>
      </c>
      <c r="D293" s="58"/>
      <c r="E293" s="1" t="s">
        <v>101</v>
      </c>
      <c r="F293" s="39">
        <v>3</v>
      </c>
      <c r="G293" s="11" t="s">
        <v>83</v>
      </c>
      <c r="H293" s="31"/>
      <c r="I293" s="31"/>
      <c r="J293" s="31">
        <v>1</v>
      </c>
      <c r="K293" s="31">
        <v>2</v>
      </c>
      <c r="L293" s="31"/>
      <c r="M293" s="39"/>
      <c r="N293" s="135" t="s">
        <v>4</v>
      </c>
    </row>
    <row r="294" spans="1:14" ht="12.75">
      <c r="A294" s="38"/>
      <c r="C294" s="61" t="s">
        <v>214</v>
      </c>
      <c r="D294" s="62"/>
      <c r="E294" s="8" t="s">
        <v>112</v>
      </c>
      <c r="F294" s="39">
        <v>13</v>
      </c>
      <c r="G294" s="16" t="s">
        <v>102</v>
      </c>
      <c r="H294" s="1">
        <v>1</v>
      </c>
      <c r="I294" s="1">
        <v>1</v>
      </c>
      <c r="J294" s="1"/>
      <c r="K294" s="1"/>
      <c r="L294" s="1"/>
      <c r="M294" s="1"/>
      <c r="N294" s="41" t="s">
        <v>1108</v>
      </c>
    </row>
    <row r="295" spans="1:14" ht="12.75">
      <c r="A295" s="38"/>
      <c r="C295" s="73" t="s">
        <v>837</v>
      </c>
      <c r="D295" s="74"/>
      <c r="E295" s="20" t="s">
        <v>110</v>
      </c>
      <c r="F295" s="39">
        <v>6</v>
      </c>
      <c r="G295" s="11" t="s">
        <v>83</v>
      </c>
      <c r="H295" s="31"/>
      <c r="I295" s="31"/>
      <c r="J295" s="31"/>
      <c r="K295" s="31">
        <v>2</v>
      </c>
      <c r="L295" s="31"/>
      <c r="M295" s="39"/>
      <c r="N295" s="135" t="s">
        <v>195</v>
      </c>
    </row>
    <row r="296" spans="1:14" ht="12.75">
      <c r="A296" s="38"/>
      <c r="C296" s="57" t="s">
        <v>834</v>
      </c>
      <c r="D296" s="58"/>
      <c r="E296" s="1" t="s">
        <v>101</v>
      </c>
      <c r="F296" s="39">
        <v>1</v>
      </c>
      <c r="G296" s="11" t="s">
        <v>83</v>
      </c>
      <c r="H296" s="31">
        <v>3</v>
      </c>
      <c r="I296" s="31"/>
      <c r="J296" s="31"/>
      <c r="K296" s="31"/>
      <c r="L296" s="31"/>
      <c r="M296" s="39"/>
      <c r="N296" s="135" t="s">
        <v>1114</v>
      </c>
    </row>
    <row r="297" spans="1:14" ht="12.75">
      <c r="A297" s="38"/>
      <c r="C297" s="49" t="s">
        <v>94</v>
      </c>
      <c r="D297" s="50"/>
      <c r="E297" s="5" t="s">
        <v>106</v>
      </c>
      <c r="F297" s="39">
        <v>7</v>
      </c>
      <c r="G297" s="12" t="s">
        <v>818</v>
      </c>
      <c r="H297" s="1"/>
      <c r="I297" s="1"/>
      <c r="J297" s="1"/>
      <c r="K297" s="1">
        <v>2</v>
      </c>
      <c r="L297" s="1"/>
      <c r="M297" s="1"/>
      <c r="N297" s="41" t="s">
        <v>11</v>
      </c>
    </row>
    <row r="298" spans="1:14" ht="12.75">
      <c r="A298" s="38"/>
      <c r="C298" s="53" t="s">
        <v>254</v>
      </c>
      <c r="D298" s="54"/>
      <c r="E298" s="1" t="s">
        <v>101</v>
      </c>
      <c r="F298" s="39">
        <v>4</v>
      </c>
      <c r="G298" s="15" t="s">
        <v>103</v>
      </c>
      <c r="H298" s="1" t="s">
        <v>788</v>
      </c>
      <c r="I298" s="1"/>
      <c r="J298" s="1"/>
      <c r="K298" s="1"/>
      <c r="L298" s="1"/>
      <c r="M298" s="1" t="s">
        <v>389</v>
      </c>
      <c r="N298" s="4" t="s">
        <v>1029</v>
      </c>
    </row>
    <row r="299" spans="1:14" ht="12.75">
      <c r="A299" s="38"/>
      <c r="C299" s="71" t="s">
        <v>858</v>
      </c>
      <c r="D299" s="72"/>
      <c r="E299" s="1" t="s">
        <v>101</v>
      </c>
      <c r="F299" s="39">
        <v>4</v>
      </c>
      <c r="G299" s="12" t="s">
        <v>818</v>
      </c>
      <c r="H299" s="1"/>
      <c r="I299" s="1"/>
      <c r="J299" s="1"/>
      <c r="K299" s="1"/>
      <c r="L299" s="1"/>
      <c r="M299" s="1" t="s">
        <v>389</v>
      </c>
      <c r="N299" s="140" t="s">
        <v>1035</v>
      </c>
    </row>
    <row r="300" spans="1:14" ht="12.75">
      <c r="A300" s="38"/>
      <c r="C300" s="152" t="str">
        <f>CONCATENATE("Set #",B288)</f>
        <v>Set #13</v>
      </c>
      <c r="D300" s="154">
        <f>IF(COUNTIF(M290:M299,"C")&gt;0,"Curses","")</f>
      </c>
      <c r="E300" s="32"/>
      <c r="F300" s="154"/>
      <c r="G300" s="32"/>
      <c r="H300" s="3">
        <f>COUNTA(H290:H299)</f>
        <v>5</v>
      </c>
      <c r="I300" s="3">
        <f>COUNTA(I290:I299)</f>
        <v>2</v>
      </c>
      <c r="J300" s="3">
        <f>COUNTA(J290:J299)</f>
        <v>2</v>
      </c>
      <c r="K300" s="3">
        <f>COUNTA(K290:K299)</f>
        <v>4</v>
      </c>
      <c r="M300" s="38">
        <f>COUNTIF(M290:M299,"DS")+COUNTIF(M290:M299,"VS")+COUNTIF(M290:M299,"Y")+COUNTIF(M290:M299,"Y,O")</f>
        <v>2</v>
      </c>
      <c r="N300" s="32"/>
    </row>
    <row r="301" spans="1:14" ht="12.75">
      <c r="A301" s="38"/>
      <c r="C301" s="33">
        <f>IF(COUNTIF(K290:K299,"CT")&gt;0,"Coin Token","")</f>
      </c>
      <c r="D301" s="33">
        <f>IF(COUNTIF(L290:L299,"VT")&gt;0,"Vict. Token","")</f>
      </c>
      <c r="E301" s="33"/>
      <c r="F301" s="155"/>
      <c r="G301" s="33"/>
      <c r="H301" s="33"/>
      <c r="I301" s="33"/>
      <c r="J301" s="33"/>
      <c r="K301" s="33"/>
      <c r="L301" s="33"/>
      <c r="M301" s="155"/>
      <c r="N301" s="33"/>
    </row>
    <row r="302" spans="1:14" ht="12.75">
      <c r="A302" s="38"/>
      <c r="E302" s="33"/>
      <c r="F302" s="155"/>
      <c r="G302" s="33"/>
      <c r="H302" s="33"/>
      <c r="I302" s="33"/>
      <c r="J302" s="33"/>
      <c r="K302" s="33"/>
      <c r="L302" s="33"/>
      <c r="M302" s="155"/>
      <c r="N302" s="33"/>
    </row>
    <row r="303" spans="1:14" ht="12.75">
      <c r="A303" s="38"/>
      <c r="B303" s="3">
        <v>14</v>
      </c>
      <c r="C303" s="89" t="s">
        <v>381</v>
      </c>
      <c r="E303" s="33"/>
      <c r="F303" s="155">
        <f>SUM(F305:F314)</f>
        <v>64</v>
      </c>
      <c r="G303" s="89"/>
      <c r="H303" s="33" t="s">
        <v>800</v>
      </c>
      <c r="I303" s="156" t="s">
        <v>800</v>
      </c>
      <c r="J303" s="157" t="s">
        <v>800</v>
      </c>
      <c r="K303" s="157" t="s">
        <v>800</v>
      </c>
      <c r="L303" s="158" t="s">
        <v>800</v>
      </c>
      <c r="M303" s="155"/>
      <c r="N303" s="33" t="s">
        <v>800</v>
      </c>
    </row>
    <row r="304" spans="1:14" ht="12.75">
      <c r="A304" s="38"/>
      <c r="C304" s="159" t="str">
        <f>CONCATENATE(F303," Complexity")</f>
        <v>64 Complexity</v>
      </c>
      <c r="D304" s="159"/>
      <c r="E304" s="160" t="s">
        <v>105</v>
      </c>
      <c r="F304" s="164" t="s">
        <v>447</v>
      </c>
      <c r="G304" s="160" t="s">
        <v>816</v>
      </c>
      <c r="H304" s="160" t="s">
        <v>797</v>
      </c>
      <c r="I304" s="161" t="s">
        <v>798</v>
      </c>
      <c r="J304" s="162" t="s">
        <v>799</v>
      </c>
      <c r="K304" s="162" t="s">
        <v>801</v>
      </c>
      <c r="L304" s="163" t="s">
        <v>807</v>
      </c>
      <c r="M304" s="164" t="s">
        <v>388</v>
      </c>
      <c r="N304" s="160" t="s">
        <v>802</v>
      </c>
    </row>
    <row r="305" spans="1:14" ht="12.75">
      <c r="A305" s="38"/>
      <c r="C305" s="53" t="s">
        <v>508</v>
      </c>
      <c r="D305" s="54"/>
      <c r="E305" s="1" t="s">
        <v>101</v>
      </c>
      <c r="F305" s="39">
        <v>2</v>
      </c>
      <c r="G305" s="104" t="s">
        <v>446</v>
      </c>
      <c r="H305" s="6"/>
      <c r="I305" s="6"/>
      <c r="J305" s="1"/>
      <c r="K305" s="1">
        <v>3</v>
      </c>
      <c r="L305" s="1"/>
      <c r="M305" s="23" t="s">
        <v>100</v>
      </c>
      <c r="N305" s="132" t="s">
        <v>1102</v>
      </c>
    </row>
    <row r="306" spans="1:14" ht="12.75">
      <c r="A306" s="38"/>
      <c r="C306" s="53" t="s">
        <v>117</v>
      </c>
      <c r="D306" s="54"/>
      <c r="E306" s="1" t="s">
        <v>101</v>
      </c>
      <c r="F306" s="39">
        <v>4</v>
      </c>
      <c r="G306" s="19" t="s">
        <v>98</v>
      </c>
      <c r="H306" s="1"/>
      <c r="I306" s="1"/>
      <c r="J306" s="1"/>
      <c r="K306" s="1" t="s">
        <v>80</v>
      </c>
      <c r="L306" s="1"/>
      <c r="M306" s="1"/>
      <c r="N306" s="41" t="s">
        <v>1103</v>
      </c>
    </row>
    <row r="307" spans="1:14" ht="12.75">
      <c r="A307" s="38"/>
      <c r="C307" s="57" t="s">
        <v>824</v>
      </c>
      <c r="D307" s="58"/>
      <c r="E307" s="1" t="s">
        <v>101</v>
      </c>
      <c r="F307" s="39">
        <v>10</v>
      </c>
      <c r="G307" s="11" t="s">
        <v>83</v>
      </c>
      <c r="H307" s="31" t="s">
        <v>803</v>
      </c>
      <c r="I307" s="31">
        <v>1</v>
      </c>
      <c r="J307" s="31"/>
      <c r="K307" s="31"/>
      <c r="L307" s="31"/>
      <c r="M307" s="39"/>
      <c r="N307" s="135" t="s">
        <v>1110</v>
      </c>
    </row>
    <row r="308" spans="1:14" ht="25.5">
      <c r="A308" s="38"/>
      <c r="C308" s="53" t="s">
        <v>204</v>
      </c>
      <c r="D308" s="54"/>
      <c r="E308" s="1" t="s">
        <v>101</v>
      </c>
      <c r="F308" s="39">
        <v>10</v>
      </c>
      <c r="G308" s="19" t="s">
        <v>98</v>
      </c>
      <c r="H308" s="1">
        <v>1</v>
      </c>
      <c r="I308" s="1">
        <v>1</v>
      </c>
      <c r="J308" s="1"/>
      <c r="K308" s="1"/>
      <c r="L308" s="1"/>
      <c r="M308" s="1"/>
      <c r="N308" s="41" t="s">
        <v>54</v>
      </c>
    </row>
    <row r="309" spans="1:14" ht="12.75">
      <c r="A309" s="38"/>
      <c r="C309" s="53" t="s">
        <v>149</v>
      </c>
      <c r="D309" s="54"/>
      <c r="E309" s="1" t="s">
        <v>101</v>
      </c>
      <c r="F309" s="39">
        <v>9</v>
      </c>
      <c r="G309" s="16" t="s">
        <v>102</v>
      </c>
      <c r="H309" s="1">
        <v>3</v>
      </c>
      <c r="I309" s="1">
        <v>1</v>
      </c>
      <c r="J309" s="1"/>
      <c r="K309" s="1"/>
      <c r="L309" s="1"/>
      <c r="M309" s="1"/>
      <c r="N309" s="41" t="s">
        <v>1113</v>
      </c>
    </row>
    <row r="310" spans="1:14" ht="12.75">
      <c r="A310" s="38"/>
      <c r="C310" s="73" t="s">
        <v>837</v>
      </c>
      <c r="D310" s="74"/>
      <c r="E310" s="20" t="s">
        <v>110</v>
      </c>
      <c r="F310" s="39">
        <v>6</v>
      </c>
      <c r="G310" s="11" t="s">
        <v>83</v>
      </c>
      <c r="H310" s="31"/>
      <c r="I310" s="31"/>
      <c r="J310" s="31"/>
      <c r="K310" s="31">
        <v>2</v>
      </c>
      <c r="L310" s="31"/>
      <c r="M310" s="39"/>
      <c r="N310" s="135" t="s">
        <v>195</v>
      </c>
    </row>
    <row r="311" spans="1:14" ht="12.75">
      <c r="A311" s="38"/>
      <c r="C311" s="53" t="s">
        <v>224</v>
      </c>
      <c r="D311" s="54"/>
      <c r="E311" s="1" t="s">
        <v>101</v>
      </c>
      <c r="F311" s="39">
        <v>8</v>
      </c>
      <c r="G311" s="17" t="s">
        <v>100</v>
      </c>
      <c r="H311" s="1"/>
      <c r="I311" s="1"/>
      <c r="J311" s="1"/>
      <c r="K311" s="1"/>
      <c r="L311" s="1"/>
      <c r="M311" s="1" t="s">
        <v>389</v>
      </c>
      <c r="N311" s="4" t="s">
        <v>197</v>
      </c>
    </row>
    <row r="312" spans="1:14" ht="12.75">
      <c r="A312" s="38"/>
      <c r="C312" s="53" t="s">
        <v>219</v>
      </c>
      <c r="D312" s="54"/>
      <c r="E312" s="1" t="s">
        <v>101</v>
      </c>
      <c r="F312" s="39">
        <v>5</v>
      </c>
      <c r="G312" s="16" t="s">
        <v>102</v>
      </c>
      <c r="H312" s="1"/>
      <c r="I312" s="1"/>
      <c r="J312" s="1">
        <v>1</v>
      </c>
      <c r="K312" s="1" t="s">
        <v>803</v>
      </c>
      <c r="L312" s="1"/>
      <c r="M312" s="1" t="s">
        <v>389</v>
      </c>
      <c r="N312" s="41" t="s">
        <v>56</v>
      </c>
    </row>
    <row r="313" spans="1:14" ht="25.5">
      <c r="A313" s="38"/>
      <c r="C313" s="59" t="s">
        <v>850</v>
      </c>
      <c r="D313" s="60"/>
      <c r="E313" s="1" t="s">
        <v>101</v>
      </c>
      <c r="F313" s="39">
        <v>4</v>
      </c>
      <c r="G313" s="11" t="s">
        <v>83</v>
      </c>
      <c r="H313" s="31" t="s">
        <v>786</v>
      </c>
      <c r="I313" s="31"/>
      <c r="J313" s="31"/>
      <c r="K313" s="31"/>
      <c r="L313" s="31"/>
      <c r="M313" s="39"/>
      <c r="N313" s="140" t="s">
        <v>1026</v>
      </c>
    </row>
    <row r="314" spans="1:14" ht="12.75">
      <c r="A314" s="38"/>
      <c r="C314" s="57" t="s">
        <v>846</v>
      </c>
      <c r="D314" s="58"/>
      <c r="E314" s="1" t="s">
        <v>101</v>
      </c>
      <c r="F314" s="39">
        <v>6</v>
      </c>
      <c r="G314" s="11" t="s">
        <v>83</v>
      </c>
      <c r="H314" s="31" t="s">
        <v>789</v>
      </c>
      <c r="I314" s="31"/>
      <c r="J314" s="31"/>
      <c r="K314" s="31"/>
      <c r="L314" s="31"/>
      <c r="M314" s="39" t="s">
        <v>785</v>
      </c>
      <c r="N314" s="140" t="s">
        <v>1027</v>
      </c>
    </row>
    <row r="315" spans="1:14" ht="12.75">
      <c r="A315" s="38"/>
      <c r="C315" s="152" t="str">
        <f>CONCATENATE("Set #",B303)</f>
        <v>Set #14</v>
      </c>
      <c r="D315" s="154" t="str">
        <f>IF(COUNTIF(M305:M314,"C")&gt;0,"Curses","")</f>
        <v>Curses</v>
      </c>
      <c r="E315" s="32"/>
      <c r="F315" s="154"/>
      <c r="G315" s="32"/>
      <c r="H315" s="3">
        <f>COUNTA(H305:H314)</f>
        <v>5</v>
      </c>
      <c r="I315" s="3">
        <f>COUNTA(I305:I314)</f>
        <v>3</v>
      </c>
      <c r="J315" s="3">
        <f>COUNTA(J305:J314)</f>
        <v>1</v>
      </c>
      <c r="K315" s="3">
        <f>COUNTA(K305:K314)</f>
        <v>4</v>
      </c>
      <c r="M315" s="38">
        <f>COUNTIF(M305:M314,"DS")+COUNTIF(M305:M314,"VS")+COUNTIF(M305:M314,"Y")+COUNTIF(M305:M314,"Y,O")</f>
        <v>2</v>
      </c>
      <c r="N315" s="32"/>
    </row>
    <row r="316" spans="1:14" ht="12.75">
      <c r="A316" s="38"/>
      <c r="C316" s="33">
        <f>IF(COUNTIF(K305:K314,"CT")&gt;0,"Coin Token","")</f>
      </c>
      <c r="D316" s="33">
        <f>IF(COUNTIF(L305:L314,"VT")&gt;0,"Vict. Token","")</f>
      </c>
      <c r="E316" s="33"/>
      <c r="F316" s="155"/>
      <c r="G316" s="33"/>
      <c r="H316" s="33"/>
      <c r="I316" s="33"/>
      <c r="J316" s="33"/>
      <c r="K316" s="33"/>
      <c r="L316" s="33"/>
      <c r="M316" s="155"/>
      <c r="N316" s="33"/>
    </row>
    <row r="317" spans="1:14" ht="12.75">
      <c r="A317" s="38"/>
      <c r="E317" s="33"/>
      <c r="F317" s="155"/>
      <c r="G317" s="33"/>
      <c r="H317" s="33"/>
      <c r="I317" s="33"/>
      <c r="J317" s="33"/>
      <c r="K317" s="33"/>
      <c r="L317" s="33"/>
      <c r="M317" s="155"/>
      <c r="N317" s="33"/>
    </row>
    <row r="318" spans="1:14" ht="12.75">
      <c r="A318" s="38"/>
      <c r="B318" s="3">
        <v>15</v>
      </c>
      <c r="C318" s="89" t="s">
        <v>382</v>
      </c>
      <c r="E318" s="33"/>
      <c r="F318" s="155">
        <f>SUM(F320:F329)</f>
        <v>73</v>
      </c>
      <c r="G318" s="89"/>
      <c r="H318" s="33" t="s">
        <v>800</v>
      </c>
      <c r="I318" s="156" t="s">
        <v>800</v>
      </c>
      <c r="J318" s="157" t="s">
        <v>800</v>
      </c>
      <c r="K318" s="157" t="s">
        <v>800</v>
      </c>
      <c r="L318" s="158" t="s">
        <v>800</v>
      </c>
      <c r="M318" s="155"/>
      <c r="N318" s="33" t="s">
        <v>800</v>
      </c>
    </row>
    <row r="319" spans="1:14" ht="12.75">
      <c r="A319" s="38"/>
      <c r="C319" s="159" t="str">
        <f>CONCATENATE(F318," Complexity")</f>
        <v>73 Complexity</v>
      </c>
      <c r="D319" s="159"/>
      <c r="E319" s="160" t="s">
        <v>105</v>
      </c>
      <c r="F319" s="164" t="s">
        <v>447</v>
      </c>
      <c r="G319" s="160" t="s">
        <v>816</v>
      </c>
      <c r="H319" s="160" t="s">
        <v>797</v>
      </c>
      <c r="I319" s="161" t="s">
        <v>798</v>
      </c>
      <c r="J319" s="162" t="s">
        <v>799</v>
      </c>
      <c r="K319" s="162" t="s">
        <v>801</v>
      </c>
      <c r="L319" s="163" t="s">
        <v>807</v>
      </c>
      <c r="M319" s="164" t="s">
        <v>388</v>
      </c>
      <c r="N319" s="160" t="s">
        <v>802</v>
      </c>
    </row>
    <row r="320" spans="1:14" ht="12.75">
      <c r="A320" s="38"/>
      <c r="C320" s="53" t="s">
        <v>117</v>
      </c>
      <c r="D320" s="54"/>
      <c r="E320" s="1" t="s">
        <v>101</v>
      </c>
      <c r="F320" s="39">
        <v>4</v>
      </c>
      <c r="G320" s="19" t="s">
        <v>98</v>
      </c>
      <c r="H320" s="1"/>
      <c r="I320" s="1"/>
      <c r="J320" s="1"/>
      <c r="K320" s="1" t="s">
        <v>80</v>
      </c>
      <c r="L320" s="1"/>
      <c r="M320" s="1"/>
      <c r="N320" s="41" t="s">
        <v>1103</v>
      </c>
    </row>
    <row r="321" spans="1:14" ht="12.75">
      <c r="A321" s="38"/>
      <c r="C321" s="53" t="s">
        <v>140</v>
      </c>
      <c r="D321" s="54"/>
      <c r="E321" s="1" t="s">
        <v>101</v>
      </c>
      <c r="F321" s="39">
        <v>8</v>
      </c>
      <c r="G321" s="15" t="s">
        <v>103</v>
      </c>
      <c r="H321" s="1">
        <v>2</v>
      </c>
      <c r="I321" s="1"/>
      <c r="J321" s="1"/>
      <c r="K321" s="1"/>
      <c r="L321" s="1"/>
      <c r="M321" s="1" t="s">
        <v>777</v>
      </c>
      <c r="N321" s="41" t="s">
        <v>1112</v>
      </c>
    </row>
    <row r="322" spans="1:14" ht="25.5">
      <c r="A322" s="38"/>
      <c r="C322" s="53" t="s">
        <v>204</v>
      </c>
      <c r="D322" s="54"/>
      <c r="E322" s="1" t="s">
        <v>101</v>
      </c>
      <c r="F322" s="39">
        <v>10</v>
      </c>
      <c r="G322" s="19" t="s">
        <v>98</v>
      </c>
      <c r="H322" s="1">
        <v>1</v>
      </c>
      <c r="I322" s="1">
        <v>1</v>
      </c>
      <c r="J322" s="1"/>
      <c r="K322" s="1"/>
      <c r="L322" s="1"/>
      <c r="M322" s="1"/>
      <c r="N322" s="41" t="s">
        <v>54</v>
      </c>
    </row>
    <row r="323" spans="1:14" ht="25.5">
      <c r="A323" s="38"/>
      <c r="C323" s="53" t="s">
        <v>415</v>
      </c>
      <c r="D323" s="54"/>
      <c r="E323" s="1" t="s">
        <v>101</v>
      </c>
      <c r="F323" s="39">
        <v>11</v>
      </c>
      <c r="G323" s="28" t="s">
        <v>509</v>
      </c>
      <c r="H323" s="6">
        <v>2</v>
      </c>
      <c r="I323" s="6">
        <v>1</v>
      </c>
      <c r="J323" s="1"/>
      <c r="K323" s="1"/>
      <c r="L323" s="1"/>
      <c r="M323" s="1"/>
      <c r="N323" s="41" t="s">
        <v>184</v>
      </c>
    </row>
    <row r="324" spans="1:14" ht="25.5">
      <c r="A324" s="38"/>
      <c r="C324" s="55" t="s">
        <v>232</v>
      </c>
      <c r="D324" s="56"/>
      <c r="E324" s="22" t="s">
        <v>111</v>
      </c>
      <c r="F324" s="39">
        <v>9</v>
      </c>
      <c r="G324" s="18" t="s">
        <v>99</v>
      </c>
      <c r="H324" s="1"/>
      <c r="I324" s="1"/>
      <c r="J324" s="1"/>
      <c r="K324" s="1"/>
      <c r="L324" s="1"/>
      <c r="M324" s="1" t="s">
        <v>389</v>
      </c>
      <c r="N324" s="4" t="s">
        <v>202</v>
      </c>
    </row>
    <row r="325" spans="1:14" ht="25.5">
      <c r="A325" s="38"/>
      <c r="C325" s="53" t="s">
        <v>221</v>
      </c>
      <c r="D325" s="54"/>
      <c r="E325" s="1" t="s">
        <v>101</v>
      </c>
      <c r="F325" s="39">
        <v>4</v>
      </c>
      <c r="G325" s="16" t="s">
        <v>102</v>
      </c>
      <c r="H325" s="1"/>
      <c r="I325" s="1"/>
      <c r="J325" s="1"/>
      <c r="K325" s="1"/>
      <c r="L325" s="1"/>
      <c r="M325" s="1" t="s">
        <v>103</v>
      </c>
      <c r="N325" s="4" t="s">
        <v>937</v>
      </c>
    </row>
    <row r="326" spans="1:14" ht="12.75">
      <c r="A326" s="38"/>
      <c r="C326" s="53" t="s">
        <v>489</v>
      </c>
      <c r="D326" s="54"/>
      <c r="E326" s="1" t="s">
        <v>101</v>
      </c>
      <c r="F326" s="39">
        <v>10</v>
      </c>
      <c r="G326" s="19" t="s">
        <v>98</v>
      </c>
      <c r="H326" s="6">
        <v>1</v>
      </c>
      <c r="I326" s="6">
        <v>1</v>
      </c>
      <c r="J326" s="1"/>
      <c r="K326" s="1">
        <v>1</v>
      </c>
      <c r="L326" s="1"/>
      <c r="M326" s="1" t="s">
        <v>389</v>
      </c>
      <c r="N326" s="41" t="s">
        <v>7</v>
      </c>
    </row>
    <row r="327" spans="1:14" ht="12.75">
      <c r="A327" s="38"/>
      <c r="C327" s="57" t="s">
        <v>843</v>
      </c>
      <c r="D327" s="58"/>
      <c r="E327" s="1" t="s">
        <v>101</v>
      </c>
      <c r="F327" s="39">
        <v>6</v>
      </c>
      <c r="G327" s="11" t="s">
        <v>83</v>
      </c>
      <c r="H327" s="31">
        <v>4</v>
      </c>
      <c r="I327" s="31"/>
      <c r="J327" s="31">
        <v>1</v>
      </c>
      <c r="K327" s="31"/>
      <c r="L327" s="31"/>
      <c r="M327" s="39"/>
      <c r="N327" s="135" t="s">
        <v>1024</v>
      </c>
    </row>
    <row r="328" spans="1:14" ht="12.75">
      <c r="A328" s="38"/>
      <c r="C328" s="53" t="s">
        <v>494</v>
      </c>
      <c r="D328" s="54"/>
      <c r="E328" s="1" t="s">
        <v>101</v>
      </c>
      <c r="F328" s="39">
        <v>4</v>
      </c>
      <c r="G328" s="19" t="s">
        <v>98</v>
      </c>
      <c r="H328" s="6"/>
      <c r="I328" s="6"/>
      <c r="J328" s="1"/>
      <c r="K328" s="1"/>
      <c r="L328" s="1"/>
      <c r="M328" s="39" t="s">
        <v>389</v>
      </c>
      <c r="N328" s="4" t="s">
        <v>461</v>
      </c>
    </row>
    <row r="329" spans="1:14" ht="12.75">
      <c r="A329" s="38"/>
      <c r="C329" s="65" t="s">
        <v>156</v>
      </c>
      <c r="D329" s="66"/>
      <c r="E329" s="20" t="s">
        <v>110</v>
      </c>
      <c r="F329" s="39">
        <v>7</v>
      </c>
      <c r="G329" s="104" t="s">
        <v>446</v>
      </c>
      <c r="H329" s="1">
        <v>3</v>
      </c>
      <c r="I329" s="1"/>
      <c r="J329" s="1"/>
      <c r="K329" s="1"/>
      <c r="L329" s="1"/>
      <c r="M329" s="23" t="s">
        <v>100</v>
      </c>
      <c r="N329" s="135" t="s">
        <v>1009</v>
      </c>
    </row>
    <row r="330" spans="1:14" ht="12.75">
      <c r="A330" s="38"/>
      <c r="C330" s="152" t="str">
        <f>CONCATENATE("Set #",B318)</f>
        <v>Set #15</v>
      </c>
      <c r="D330" s="154" t="str">
        <f>IF(COUNTIF(M320:M329,"C")&gt;0,"Curses","")</f>
        <v>Curses</v>
      </c>
      <c r="E330" s="32"/>
      <c r="F330" s="154"/>
      <c r="G330" s="32"/>
      <c r="H330" s="3">
        <f>COUNTA(H320:H329)</f>
        <v>6</v>
      </c>
      <c r="I330" s="3">
        <f>COUNTA(I320:I329)</f>
        <v>3</v>
      </c>
      <c r="J330" s="3">
        <f>COUNTA(J320:J329)</f>
        <v>1</v>
      </c>
      <c r="K330" s="3">
        <f>COUNTA(K320:K329)</f>
        <v>2</v>
      </c>
      <c r="M330" s="38">
        <f>COUNTIF(M320:M329,"DS")+COUNTIF(M320:M329,"VS")+COUNTIF(M320:M329,"Y")+COUNTIF(M320:M329,"Y,O")</f>
        <v>4</v>
      </c>
      <c r="N330" s="32"/>
    </row>
    <row r="331" spans="1:14" ht="12.75">
      <c r="A331" s="38"/>
      <c r="C331" s="33">
        <f>IF(COUNTIF(K320:K329,"CT")&gt;0,"Coin Token","")</f>
      </c>
      <c r="D331" s="33">
        <f>IF(COUNTIF(L320:L329,"VT")&gt;0,"Vict. Token","")</f>
      </c>
      <c r="E331" s="33"/>
      <c r="F331" s="155"/>
      <c r="G331" s="33"/>
      <c r="H331" s="33"/>
      <c r="I331" s="33"/>
      <c r="J331" s="33"/>
      <c r="K331" s="33"/>
      <c r="L331" s="33"/>
      <c r="M331" s="155"/>
      <c r="N331" s="33"/>
    </row>
    <row r="332" spans="1:14" ht="12.75">
      <c r="A332" s="38"/>
      <c r="E332" s="33"/>
      <c r="F332" s="155"/>
      <c r="G332" s="33"/>
      <c r="H332" s="33"/>
      <c r="I332" s="33"/>
      <c r="J332" s="33"/>
      <c r="K332" s="33"/>
      <c r="L332" s="33"/>
      <c r="M332" s="155"/>
      <c r="N332" s="33"/>
    </row>
    <row r="333" spans="1:14" ht="12.75">
      <c r="A333" s="38"/>
      <c r="B333" s="3">
        <v>16</v>
      </c>
      <c r="C333" s="89" t="s">
        <v>383</v>
      </c>
      <c r="E333" s="33"/>
      <c r="F333" s="155">
        <f>SUM(F335:F344)</f>
        <v>62</v>
      </c>
      <c r="G333" s="89"/>
      <c r="H333" s="33" t="s">
        <v>800</v>
      </c>
      <c r="I333" s="156" t="s">
        <v>800</v>
      </c>
      <c r="J333" s="157" t="s">
        <v>800</v>
      </c>
      <c r="K333" s="157" t="s">
        <v>800</v>
      </c>
      <c r="L333" s="158" t="s">
        <v>800</v>
      </c>
      <c r="M333" s="155"/>
      <c r="N333" s="33" t="s">
        <v>800</v>
      </c>
    </row>
    <row r="334" spans="1:14" ht="12.75">
      <c r="A334" s="38"/>
      <c r="C334" s="159" t="str">
        <f>CONCATENATE(F333," Complexity")</f>
        <v>62 Complexity</v>
      </c>
      <c r="D334" s="159"/>
      <c r="E334" s="160" t="s">
        <v>105</v>
      </c>
      <c r="F334" s="164" t="s">
        <v>447</v>
      </c>
      <c r="G334" s="160" t="s">
        <v>816</v>
      </c>
      <c r="H334" s="160" t="s">
        <v>797</v>
      </c>
      <c r="I334" s="161" t="s">
        <v>798</v>
      </c>
      <c r="J334" s="162" t="s">
        <v>799</v>
      </c>
      <c r="K334" s="162" t="s">
        <v>801</v>
      </c>
      <c r="L334" s="163" t="s">
        <v>807</v>
      </c>
      <c r="M334" s="164" t="s">
        <v>388</v>
      </c>
      <c r="N334" s="160" t="s">
        <v>802</v>
      </c>
    </row>
    <row r="335" spans="1:14" ht="12.75">
      <c r="A335" s="38"/>
      <c r="C335" s="59" t="s">
        <v>79</v>
      </c>
      <c r="D335" s="60"/>
      <c r="E335" s="1" t="s">
        <v>101</v>
      </c>
      <c r="F335" s="39">
        <v>4</v>
      </c>
      <c r="G335" s="104" t="s">
        <v>446</v>
      </c>
      <c r="H335" s="31"/>
      <c r="I335" s="31"/>
      <c r="J335" s="31"/>
      <c r="K335" s="31"/>
      <c r="L335" s="31"/>
      <c r="M335" s="39" t="s">
        <v>389</v>
      </c>
      <c r="N335" s="140" t="s">
        <v>175</v>
      </c>
    </row>
    <row r="336" spans="1:14" ht="12.75">
      <c r="A336" s="38"/>
      <c r="C336" s="53" t="s">
        <v>117</v>
      </c>
      <c r="D336" s="54"/>
      <c r="E336" s="1" t="s">
        <v>101</v>
      </c>
      <c r="F336" s="39">
        <v>4</v>
      </c>
      <c r="G336" s="19" t="s">
        <v>98</v>
      </c>
      <c r="H336" s="1"/>
      <c r="I336" s="1"/>
      <c r="J336" s="1"/>
      <c r="K336" s="1" t="s">
        <v>80</v>
      </c>
      <c r="L336" s="1"/>
      <c r="M336" s="1"/>
      <c r="N336" s="41" t="s">
        <v>1103</v>
      </c>
    </row>
    <row r="337" spans="1:14" ht="25.5">
      <c r="A337" s="38"/>
      <c r="C337" s="53" t="s">
        <v>134</v>
      </c>
      <c r="D337" s="54"/>
      <c r="E337" s="1" t="s">
        <v>101</v>
      </c>
      <c r="F337" s="39">
        <v>11</v>
      </c>
      <c r="G337" s="18" t="s">
        <v>99</v>
      </c>
      <c r="H337" s="1"/>
      <c r="I337" s="1"/>
      <c r="J337" s="1"/>
      <c r="K337" s="1">
        <v>2</v>
      </c>
      <c r="L337" s="1"/>
      <c r="M337" s="1"/>
      <c r="N337" s="41" t="s">
        <v>1118</v>
      </c>
    </row>
    <row r="338" spans="1:14" ht="25.5">
      <c r="A338" s="38"/>
      <c r="C338" s="53" t="s">
        <v>152</v>
      </c>
      <c r="D338" s="54"/>
      <c r="E338" s="1" t="s">
        <v>101</v>
      </c>
      <c r="F338" s="39">
        <v>7</v>
      </c>
      <c r="G338" s="18" t="s">
        <v>99</v>
      </c>
      <c r="H338" s="1"/>
      <c r="I338" s="1"/>
      <c r="J338" s="1"/>
      <c r="K338" s="1"/>
      <c r="L338" s="1"/>
      <c r="M338" s="1" t="s">
        <v>389</v>
      </c>
      <c r="N338" s="4" t="s">
        <v>715</v>
      </c>
    </row>
    <row r="339" spans="1:14" ht="12.75">
      <c r="A339" s="38"/>
      <c r="C339" s="53" t="s">
        <v>144</v>
      </c>
      <c r="D339" s="54"/>
      <c r="E339" s="1" t="s">
        <v>101</v>
      </c>
      <c r="F339" s="39">
        <v>11</v>
      </c>
      <c r="G339" s="15" t="s">
        <v>103</v>
      </c>
      <c r="H339" s="1">
        <v>1</v>
      </c>
      <c r="I339" s="1">
        <v>1</v>
      </c>
      <c r="J339" s="1"/>
      <c r="K339" s="1"/>
      <c r="L339" s="1"/>
      <c r="M339" s="1"/>
      <c r="N339" s="41" t="s">
        <v>1107</v>
      </c>
    </row>
    <row r="340" spans="1:14" ht="12.75">
      <c r="A340" s="38"/>
      <c r="C340" s="53" t="s">
        <v>233</v>
      </c>
      <c r="D340" s="54"/>
      <c r="E340" s="1" t="s">
        <v>101</v>
      </c>
      <c r="F340" s="39">
        <v>3</v>
      </c>
      <c r="G340" s="19" t="s">
        <v>98</v>
      </c>
      <c r="H340" s="1"/>
      <c r="I340" s="1"/>
      <c r="J340" s="1"/>
      <c r="K340" s="1"/>
      <c r="L340" s="1"/>
      <c r="M340" s="1"/>
      <c r="N340" s="4" t="s">
        <v>185</v>
      </c>
    </row>
    <row r="341" spans="1:14" ht="12.75">
      <c r="A341" s="38"/>
      <c r="C341" s="53" t="s">
        <v>207</v>
      </c>
      <c r="D341" s="54"/>
      <c r="E341" s="1" t="s">
        <v>101</v>
      </c>
      <c r="F341" s="39">
        <v>5</v>
      </c>
      <c r="G341" s="109" t="s">
        <v>104</v>
      </c>
      <c r="H341" s="1">
        <v>4</v>
      </c>
      <c r="I341" s="1"/>
      <c r="J341" s="1"/>
      <c r="K341" s="1"/>
      <c r="L341" s="1"/>
      <c r="M341" s="1"/>
      <c r="N341" s="4" t="s">
        <v>864</v>
      </c>
    </row>
    <row r="342" spans="1:14" ht="12.75">
      <c r="A342" s="38"/>
      <c r="C342" s="57" t="s">
        <v>832</v>
      </c>
      <c r="D342" s="58"/>
      <c r="E342" s="1" t="s">
        <v>101</v>
      </c>
      <c r="F342" s="39">
        <v>2</v>
      </c>
      <c r="G342" s="11" t="s">
        <v>83</v>
      </c>
      <c r="H342" s="31"/>
      <c r="I342" s="31"/>
      <c r="J342" s="31"/>
      <c r="K342" s="31">
        <v>3</v>
      </c>
      <c r="L342" s="31"/>
      <c r="M342" s="39" t="s">
        <v>784</v>
      </c>
      <c r="N342" s="140" t="s">
        <v>196</v>
      </c>
    </row>
    <row r="343" spans="1:14" ht="25.5">
      <c r="A343" s="38"/>
      <c r="C343" s="53" t="s">
        <v>258</v>
      </c>
      <c r="D343" s="54"/>
      <c r="E343" s="1" t="s">
        <v>101</v>
      </c>
      <c r="F343" s="39">
        <v>5</v>
      </c>
      <c r="G343" s="16" t="s">
        <v>102</v>
      </c>
      <c r="H343" s="1" t="s">
        <v>789</v>
      </c>
      <c r="I343" s="1"/>
      <c r="J343" s="1"/>
      <c r="K343" s="1"/>
      <c r="L343" s="1"/>
      <c r="M343" s="1"/>
      <c r="N343" s="4" t="s">
        <v>868</v>
      </c>
    </row>
    <row r="344" spans="1:14" ht="12.75">
      <c r="A344" s="38"/>
      <c r="C344" s="57" t="s">
        <v>852</v>
      </c>
      <c r="D344" s="58"/>
      <c r="E344" s="1" t="s">
        <v>101</v>
      </c>
      <c r="F344" s="39">
        <v>10</v>
      </c>
      <c r="G344" s="11" t="s">
        <v>83</v>
      </c>
      <c r="H344" s="31">
        <v>1</v>
      </c>
      <c r="I344" s="31">
        <v>1</v>
      </c>
      <c r="J344" s="31">
        <v>1</v>
      </c>
      <c r="K344" s="31">
        <v>1</v>
      </c>
      <c r="L344" s="31"/>
      <c r="M344" s="39"/>
      <c r="N344" s="135" t="s">
        <v>1117</v>
      </c>
    </row>
    <row r="345" spans="1:14" ht="12.75">
      <c r="A345" s="38"/>
      <c r="C345" s="152" t="str">
        <f>CONCATENATE("Set #",B333)</f>
        <v>Set #16</v>
      </c>
      <c r="D345" s="154">
        <f>IF(COUNTIF(M335:M344,"C")&gt;0,"Curses","")</f>
      </c>
      <c r="E345" s="32"/>
      <c r="F345" s="154"/>
      <c r="G345" s="32"/>
      <c r="H345" s="3">
        <f>COUNTA(H335:H344)</f>
        <v>4</v>
      </c>
      <c r="I345" s="3">
        <f>COUNTA(I335:I344)</f>
        <v>2</v>
      </c>
      <c r="J345" s="3">
        <f>COUNTA(J335:J344)</f>
        <v>1</v>
      </c>
      <c r="K345" s="3">
        <f>COUNTA(K335:K344)</f>
        <v>4</v>
      </c>
      <c r="M345" s="38">
        <f>COUNTIF(M335:M344,"DS")+COUNTIF(M335:M344,"VS")+COUNTIF(M335:M344,"Y")+COUNTIF(M335:M344,"Y,O")</f>
        <v>2</v>
      </c>
      <c r="N345" s="32"/>
    </row>
    <row r="346" spans="1:14" ht="12.75">
      <c r="A346" s="38"/>
      <c r="C346" s="33">
        <f>IF(COUNTIF(K335:K344,"CT")&gt;0,"Coin Token","")</f>
      </c>
      <c r="D346" s="33">
        <f>IF(COUNTIF(L335:L344,"VT")&gt;0,"Vict. Token","")</f>
      </c>
      <c r="E346" s="33"/>
      <c r="F346" s="155"/>
      <c r="G346" s="33"/>
      <c r="H346" s="33"/>
      <c r="I346" s="33"/>
      <c r="J346" s="33"/>
      <c r="K346" s="33"/>
      <c r="L346" s="33"/>
      <c r="M346" s="155"/>
      <c r="N346" s="33"/>
    </row>
    <row r="347" spans="1:14" ht="12.75">
      <c r="A347" s="38"/>
      <c r="E347" s="33"/>
      <c r="F347" s="155"/>
      <c r="G347" s="33"/>
      <c r="H347" s="33"/>
      <c r="I347" s="33"/>
      <c r="J347" s="33"/>
      <c r="K347" s="33"/>
      <c r="L347" s="33"/>
      <c r="M347" s="155"/>
      <c r="N347" s="33"/>
    </row>
    <row r="348" spans="1:14" ht="12.75">
      <c r="A348" s="38"/>
      <c r="B348" s="3">
        <v>17</v>
      </c>
      <c r="C348" s="89" t="s">
        <v>384</v>
      </c>
      <c r="E348" s="33"/>
      <c r="F348" s="155">
        <f>SUM(F350:F359)</f>
        <v>75</v>
      </c>
      <c r="G348" s="89"/>
      <c r="H348" s="33" t="s">
        <v>800</v>
      </c>
      <c r="I348" s="156" t="s">
        <v>800</v>
      </c>
      <c r="J348" s="157" t="s">
        <v>800</v>
      </c>
      <c r="K348" s="157" t="s">
        <v>800</v>
      </c>
      <c r="L348" s="158" t="s">
        <v>800</v>
      </c>
      <c r="M348" s="155"/>
      <c r="N348" s="33" t="s">
        <v>800</v>
      </c>
    </row>
    <row r="349" spans="1:14" ht="12.75">
      <c r="A349" s="38"/>
      <c r="C349" s="159" t="str">
        <f>CONCATENATE(F348," Complexity")</f>
        <v>75 Complexity</v>
      </c>
      <c r="D349" s="159"/>
      <c r="E349" s="160" t="s">
        <v>105</v>
      </c>
      <c r="F349" s="164" t="s">
        <v>447</v>
      </c>
      <c r="G349" s="160" t="s">
        <v>816</v>
      </c>
      <c r="H349" s="160" t="s">
        <v>797</v>
      </c>
      <c r="I349" s="161" t="s">
        <v>798</v>
      </c>
      <c r="J349" s="162" t="s">
        <v>799</v>
      </c>
      <c r="K349" s="162" t="s">
        <v>801</v>
      </c>
      <c r="L349" s="163" t="s">
        <v>807</v>
      </c>
      <c r="M349" s="164" t="s">
        <v>388</v>
      </c>
      <c r="N349" s="160" t="s">
        <v>802</v>
      </c>
    </row>
    <row r="350" spans="1:14" ht="25.5">
      <c r="A350" s="38"/>
      <c r="C350" s="53" t="s">
        <v>134</v>
      </c>
      <c r="D350" s="54"/>
      <c r="E350" s="1" t="s">
        <v>101</v>
      </c>
      <c r="F350" s="39">
        <v>11</v>
      </c>
      <c r="G350" s="18" t="s">
        <v>99</v>
      </c>
      <c r="H350" s="1"/>
      <c r="I350" s="1"/>
      <c r="J350" s="1"/>
      <c r="K350" s="1">
        <v>2</v>
      </c>
      <c r="L350" s="1"/>
      <c r="M350" s="1"/>
      <c r="N350" s="41" t="s">
        <v>1118</v>
      </c>
    </row>
    <row r="351" spans="1:14" ht="12.75">
      <c r="A351" s="38"/>
      <c r="C351" s="53" t="s">
        <v>144</v>
      </c>
      <c r="D351" s="54"/>
      <c r="E351" s="1" t="s">
        <v>101</v>
      </c>
      <c r="F351" s="39">
        <v>11</v>
      </c>
      <c r="G351" s="15" t="s">
        <v>103</v>
      </c>
      <c r="H351" s="1">
        <v>1</v>
      </c>
      <c r="I351" s="1">
        <v>1</v>
      </c>
      <c r="J351" s="1"/>
      <c r="K351" s="1"/>
      <c r="L351" s="1"/>
      <c r="M351" s="1"/>
      <c r="N351" s="41" t="s">
        <v>1107</v>
      </c>
    </row>
    <row r="352" spans="1:14" ht="12.75">
      <c r="A352" s="38"/>
      <c r="C352" s="57" t="s">
        <v>831</v>
      </c>
      <c r="D352" s="58"/>
      <c r="E352" s="1" t="s">
        <v>101</v>
      </c>
      <c r="F352" s="39">
        <v>3</v>
      </c>
      <c r="G352" s="11" t="s">
        <v>83</v>
      </c>
      <c r="H352" s="31"/>
      <c r="I352" s="31"/>
      <c r="J352" s="31">
        <v>1</v>
      </c>
      <c r="K352" s="31">
        <v>2</v>
      </c>
      <c r="L352" s="31"/>
      <c r="M352" s="39"/>
      <c r="N352" s="135" t="s">
        <v>4</v>
      </c>
    </row>
    <row r="353" spans="1:14" ht="25.5">
      <c r="A353" s="38"/>
      <c r="C353" s="53" t="s">
        <v>415</v>
      </c>
      <c r="D353" s="54"/>
      <c r="E353" s="1" t="s">
        <v>101</v>
      </c>
      <c r="F353" s="39">
        <v>11</v>
      </c>
      <c r="G353" s="28" t="s">
        <v>509</v>
      </c>
      <c r="H353" s="6">
        <v>2</v>
      </c>
      <c r="I353" s="6">
        <v>1</v>
      </c>
      <c r="J353" s="1"/>
      <c r="K353" s="1"/>
      <c r="L353" s="1"/>
      <c r="M353" s="1"/>
      <c r="N353" s="41" t="s">
        <v>184</v>
      </c>
    </row>
    <row r="354" spans="1:14" ht="12.75">
      <c r="A354" s="38"/>
      <c r="C354" s="53" t="s">
        <v>470</v>
      </c>
      <c r="D354" s="54"/>
      <c r="E354" s="1" t="s">
        <v>101</v>
      </c>
      <c r="F354" s="39">
        <v>5</v>
      </c>
      <c r="G354" s="19" t="s">
        <v>98</v>
      </c>
      <c r="H354" s="6"/>
      <c r="I354" s="6"/>
      <c r="J354" s="1"/>
      <c r="K354" s="1">
        <v>2</v>
      </c>
      <c r="L354" s="1"/>
      <c r="M354" s="1"/>
      <c r="N354" s="41" t="s">
        <v>199</v>
      </c>
    </row>
    <row r="355" spans="1:14" ht="25.5">
      <c r="A355" s="38"/>
      <c r="C355" s="55" t="s">
        <v>232</v>
      </c>
      <c r="D355" s="56"/>
      <c r="E355" s="22" t="s">
        <v>111</v>
      </c>
      <c r="F355" s="39">
        <v>9</v>
      </c>
      <c r="G355" s="18" t="s">
        <v>99</v>
      </c>
      <c r="H355" s="1"/>
      <c r="I355" s="1"/>
      <c r="J355" s="1"/>
      <c r="K355" s="1"/>
      <c r="L355" s="1"/>
      <c r="M355" s="1" t="s">
        <v>389</v>
      </c>
      <c r="N355" s="4" t="s">
        <v>202</v>
      </c>
    </row>
    <row r="356" spans="1:14" ht="25.5">
      <c r="A356" s="38"/>
      <c r="C356" s="53" t="s">
        <v>420</v>
      </c>
      <c r="D356" s="54"/>
      <c r="E356" s="1" t="s">
        <v>101</v>
      </c>
      <c r="F356" s="39">
        <v>9</v>
      </c>
      <c r="G356" s="28" t="s">
        <v>509</v>
      </c>
      <c r="H356" s="6"/>
      <c r="I356" s="6"/>
      <c r="J356" s="1"/>
      <c r="K356" s="5" t="s">
        <v>605</v>
      </c>
      <c r="L356" s="1"/>
      <c r="M356" s="1" t="s">
        <v>389</v>
      </c>
      <c r="N356" s="100" t="s">
        <v>505</v>
      </c>
    </row>
    <row r="357" spans="1:14" ht="25.5">
      <c r="A357" s="38"/>
      <c r="C357" s="59" t="s">
        <v>850</v>
      </c>
      <c r="D357" s="60"/>
      <c r="E357" s="1" t="s">
        <v>101</v>
      </c>
      <c r="F357" s="39">
        <v>4</v>
      </c>
      <c r="G357" s="11" t="s">
        <v>83</v>
      </c>
      <c r="H357" s="31" t="s">
        <v>786</v>
      </c>
      <c r="I357" s="31"/>
      <c r="J357" s="31"/>
      <c r="K357" s="31"/>
      <c r="L357" s="31"/>
      <c r="M357" s="39"/>
      <c r="N357" s="140" t="s">
        <v>1026</v>
      </c>
    </row>
    <row r="358" spans="1:14" ht="12.75">
      <c r="A358" s="38"/>
      <c r="C358" s="49" t="s">
        <v>96</v>
      </c>
      <c r="D358" s="50"/>
      <c r="E358" s="5" t="s">
        <v>106</v>
      </c>
      <c r="F358" s="39">
        <v>6</v>
      </c>
      <c r="G358" s="12" t="s">
        <v>818</v>
      </c>
      <c r="H358" s="1"/>
      <c r="I358" s="1"/>
      <c r="J358" s="1"/>
      <c r="K358" s="1">
        <v>2</v>
      </c>
      <c r="L358" s="1"/>
      <c r="M358" s="1"/>
      <c r="N358" s="41" t="s">
        <v>13</v>
      </c>
    </row>
    <row r="359" spans="1:14" ht="12.75">
      <c r="A359" s="38"/>
      <c r="C359" s="53" t="s">
        <v>155</v>
      </c>
      <c r="D359" s="54"/>
      <c r="E359" s="1" t="s">
        <v>101</v>
      </c>
      <c r="F359" s="39">
        <v>6</v>
      </c>
      <c r="G359" s="104" t="s">
        <v>446</v>
      </c>
      <c r="H359" s="1">
        <v>2</v>
      </c>
      <c r="I359" s="1"/>
      <c r="J359" s="1"/>
      <c r="K359" s="1">
        <v>2</v>
      </c>
      <c r="L359" s="1"/>
      <c r="M359" s="1" t="s">
        <v>777</v>
      </c>
      <c r="N359" s="41" t="s">
        <v>1037</v>
      </c>
    </row>
    <row r="360" spans="1:14" ht="12.75">
      <c r="A360" s="38"/>
      <c r="C360" s="152" t="str">
        <f>CONCATENATE("Set #",B348)</f>
        <v>Set #17</v>
      </c>
      <c r="D360" s="154">
        <f>IF(COUNTIF(M350:M359,"C")&gt;0,"Curses","")</f>
      </c>
      <c r="E360" s="32"/>
      <c r="F360" s="154"/>
      <c r="G360" s="32"/>
      <c r="H360" s="3">
        <f>COUNTA(H350:H359)</f>
        <v>4</v>
      </c>
      <c r="I360" s="3">
        <f>COUNTA(I350:I359)</f>
        <v>2</v>
      </c>
      <c r="J360" s="3">
        <f>COUNTA(J350:J359)</f>
        <v>1</v>
      </c>
      <c r="K360" s="3">
        <f>COUNTA(K350:K359)</f>
        <v>6</v>
      </c>
      <c r="M360" s="38">
        <f>COUNTIF(M350:M359,"DS")+COUNTIF(M350:M359,"VS")+COUNTIF(M350:M359,"Y")+COUNTIF(M350:M359,"Y,O")</f>
        <v>3</v>
      </c>
      <c r="N360" s="32"/>
    </row>
    <row r="361" spans="1:14" ht="12.75">
      <c r="A361" s="38"/>
      <c r="C361" s="33" t="str">
        <f>IF(COUNTIF(K350:K359,"CT")&gt;0,"Coin Token","")</f>
        <v>Coin Token</v>
      </c>
      <c r="D361" s="33">
        <f>IF(COUNTIF(L350:L359,"VT")&gt;0,"Vict. Token","")</f>
      </c>
      <c r="E361" s="33"/>
      <c r="F361" s="155"/>
      <c r="G361" s="33"/>
      <c r="H361" s="33"/>
      <c r="I361" s="33"/>
      <c r="J361" s="33"/>
      <c r="K361" s="33"/>
      <c r="L361" s="33"/>
      <c r="M361" s="155"/>
      <c r="N361" s="33"/>
    </row>
    <row r="362" spans="1:14" ht="12.75">
      <c r="A362" s="38"/>
      <c r="E362" s="33"/>
      <c r="F362" s="155"/>
      <c r="G362" s="33"/>
      <c r="H362" s="33"/>
      <c r="I362" s="33"/>
      <c r="J362" s="33"/>
      <c r="K362" s="33"/>
      <c r="L362" s="33"/>
      <c r="M362" s="155"/>
      <c r="N362" s="33"/>
    </row>
    <row r="363" spans="1:14" ht="12.75">
      <c r="A363" s="38"/>
      <c r="B363" s="3">
        <v>18</v>
      </c>
      <c r="C363" s="89" t="s">
        <v>127</v>
      </c>
      <c r="E363" s="33"/>
      <c r="F363" s="155">
        <f>SUM(F365:F374)</f>
        <v>76</v>
      </c>
      <c r="G363" s="89"/>
      <c r="H363" s="33" t="s">
        <v>800</v>
      </c>
      <c r="I363" s="156" t="s">
        <v>800</v>
      </c>
      <c r="J363" s="157" t="s">
        <v>800</v>
      </c>
      <c r="K363" s="157" t="s">
        <v>800</v>
      </c>
      <c r="L363" s="158" t="s">
        <v>800</v>
      </c>
      <c r="M363" s="155"/>
      <c r="N363" s="33" t="s">
        <v>800</v>
      </c>
    </row>
    <row r="364" spans="1:14" ht="12.75">
      <c r="A364" s="38"/>
      <c r="C364" s="159" t="str">
        <f>CONCATENATE(F363," Complexity")</f>
        <v>76 Complexity</v>
      </c>
      <c r="D364" s="159"/>
      <c r="E364" s="160" t="s">
        <v>105</v>
      </c>
      <c r="F364" s="164" t="s">
        <v>447</v>
      </c>
      <c r="G364" s="160" t="s">
        <v>816</v>
      </c>
      <c r="H364" s="160" t="s">
        <v>797</v>
      </c>
      <c r="I364" s="161" t="s">
        <v>798</v>
      </c>
      <c r="J364" s="162" t="s">
        <v>799</v>
      </c>
      <c r="K364" s="162" t="s">
        <v>801</v>
      </c>
      <c r="L364" s="163" t="s">
        <v>807</v>
      </c>
      <c r="M364" s="164" t="s">
        <v>388</v>
      </c>
      <c r="N364" s="160" t="s">
        <v>802</v>
      </c>
    </row>
    <row r="365" spans="1:14" ht="12.75">
      <c r="A365" s="38"/>
      <c r="C365" s="59" t="s">
        <v>826</v>
      </c>
      <c r="D365" s="60"/>
      <c r="E365" s="1" t="s">
        <v>101</v>
      </c>
      <c r="F365" s="39">
        <v>3</v>
      </c>
      <c r="G365" s="11" t="s">
        <v>83</v>
      </c>
      <c r="H365" s="31"/>
      <c r="I365" s="31"/>
      <c r="J365" s="31"/>
      <c r="K365" s="31"/>
      <c r="L365" s="31"/>
      <c r="M365" s="39" t="s">
        <v>775</v>
      </c>
      <c r="N365" s="140" t="s">
        <v>176</v>
      </c>
    </row>
    <row r="366" spans="1:14" ht="12.75">
      <c r="A366" s="38"/>
      <c r="C366" s="49" t="s">
        <v>414</v>
      </c>
      <c r="D366" s="50"/>
      <c r="E366" s="5" t="s">
        <v>106</v>
      </c>
      <c r="F366" s="39">
        <v>6</v>
      </c>
      <c r="G366" s="28" t="s">
        <v>509</v>
      </c>
      <c r="H366" s="6"/>
      <c r="I366" s="6"/>
      <c r="J366" s="1"/>
      <c r="K366" s="1">
        <v>1</v>
      </c>
      <c r="L366" s="1"/>
      <c r="M366" s="1"/>
      <c r="N366" s="41" t="s">
        <v>2</v>
      </c>
    </row>
    <row r="367" spans="1:14" ht="25.5">
      <c r="A367" s="38"/>
      <c r="C367" s="69" t="s">
        <v>830</v>
      </c>
      <c r="D367" s="70"/>
      <c r="E367" s="22" t="s">
        <v>111</v>
      </c>
      <c r="F367" s="39">
        <v>11</v>
      </c>
      <c r="G367" s="12" t="s">
        <v>818</v>
      </c>
      <c r="H367" s="1" t="s">
        <v>779</v>
      </c>
      <c r="I367" s="1"/>
      <c r="J367" s="1"/>
      <c r="K367" s="1"/>
      <c r="L367" s="1"/>
      <c r="M367" s="1" t="s">
        <v>373</v>
      </c>
      <c r="N367" s="4" t="s">
        <v>182</v>
      </c>
    </row>
    <row r="368" spans="1:14" ht="12.75">
      <c r="A368" s="38"/>
      <c r="C368" s="61" t="s">
        <v>214</v>
      </c>
      <c r="D368" s="62"/>
      <c r="E368" s="8" t="s">
        <v>112</v>
      </c>
      <c r="F368" s="39">
        <v>13</v>
      </c>
      <c r="G368" s="16" t="s">
        <v>102</v>
      </c>
      <c r="H368" s="1">
        <v>1</v>
      </c>
      <c r="I368" s="1">
        <v>1</v>
      </c>
      <c r="J368" s="1"/>
      <c r="K368" s="1"/>
      <c r="L368" s="1"/>
      <c r="M368" s="1"/>
      <c r="N368" s="41" t="s">
        <v>1108</v>
      </c>
    </row>
    <row r="369" spans="1:14" ht="12.75">
      <c r="A369" s="38"/>
      <c r="C369" s="79" t="s">
        <v>842</v>
      </c>
      <c r="D369" s="80"/>
      <c r="E369" s="21" t="s">
        <v>107</v>
      </c>
      <c r="F369" s="39">
        <v>2</v>
      </c>
      <c r="G369" s="11" t="s">
        <v>83</v>
      </c>
      <c r="H369" s="31"/>
      <c r="I369" s="31"/>
      <c r="J369" s="31"/>
      <c r="K369" s="31"/>
      <c r="L369" s="31" t="s">
        <v>803</v>
      </c>
      <c r="M369" s="39"/>
      <c r="N369" s="140" t="s">
        <v>193</v>
      </c>
    </row>
    <row r="370" spans="1:14" ht="12.75">
      <c r="A370" s="38"/>
      <c r="C370" s="53" t="s">
        <v>224</v>
      </c>
      <c r="D370" s="54"/>
      <c r="E370" s="1" t="s">
        <v>101</v>
      </c>
      <c r="F370" s="39">
        <v>8</v>
      </c>
      <c r="G370" s="17" t="s">
        <v>100</v>
      </c>
      <c r="H370" s="1"/>
      <c r="I370" s="1"/>
      <c r="J370" s="1"/>
      <c r="K370" s="1"/>
      <c r="L370" s="1"/>
      <c r="M370" s="1" t="s">
        <v>389</v>
      </c>
      <c r="N370" s="4" t="s">
        <v>197</v>
      </c>
    </row>
    <row r="371" spans="1:14" ht="25.5">
      <c r="A371" s="38"/>
      <c r="C371" s="53" t="s">
        <v>474</v>
      </c>
      <c r="D371" s="54"/>
      <c r="E371" s="1" t="s">
        <v>101</v>
      </c>
      <c r="F371" s="39">
        <v>9</v>
      </c>
      <c r="G371" s="19" t="s">
        <v>98</v>
      </c>
      <c r="H371" s="6">
        <v>3</v>
      </c>
      <c r="I371" s="6"/>
      <c r="J371" s="1"/>
      <c r="K371" s="1"/>
      <c r="L371" s="1"/>
      <c r="M371" s="1" t="s">
        <v>817</v>
      </c>
      <c r="N371" s="4" t="s">
        <v>1023</v>
      </c>
    </row>
    <row r="372" spans="1:14" ht="12.75">
      <c r="A372" s="38"/>
      <c r="C372" s="73" t="s">
        <v>845</v>
      </c>
      <c r="D372" s="74"/>
      <c r="E372" s="20" t="s">
        <v>110</v>
      </c>
      <c r="F372" s="39">
        <v>4</v>
      </c>
      <c r="G372" s="11" t="s">
        <v>83</v>
      </c>
      <c r="H372" s="31">
        <v>2</v>
      </c>
      <c r="I372" s="31"/>
      <c r="J372" s="31"/>
      <c r="K372" s="31"/>
      <c r="L372" s="31"/>
      <c r="M372" s="23" t="s">
        <v>100</v>
      </c>
      <c r="N372" s="135" t="s">
        <v>1031</v>
      </c>
    </row>
    <row r="373" spans="1:14" ht="12.75">
      <c r="A373" s="38"/>
      <c r="C373" s="71" t="s">
        <v>857</v>
      </c>
      <c r="D373" s="72"/>
      <c r="E373" s="1" t="s">
        <v>101</v>
      </c>
      <c r="F373" s="39">
        <v>14</v>
      </c>
      <c r="G373" s="12" t="s">
        <v>818</v>
      </c>
      <c r="H373" s="1">
        <v>1</v>
      </c>
      <c r="I373" s="1">
        <v>1</v>
      </c>
      <c r="J373" s="1">
        <v>1</v>
      </c>
      <c r="K373" s="1">
        <v>2</v>
      </c>
      <c r="L373" s="1"/>
      <c r="M373" s="1"/>
      <c r="N373" s="41" t="s">
        <v>12</v>
      </c>
    </row>
    <row r="374" spans="1:14" ht="12.75">
      <c r="A374" s="38"/>
      <c r="C374" s="53" t="s">
        <v>155</v>
      </c>
      <c r="D374" s="54"/>
      <c r="E374" s="1" t="s">
        <v>101</v>
      </c>
      <c r="F374" s="39">
        <v>6</v>
      </c>
      <c r="G374" s="104" t="s">
        <v>446</v>
      </c>
      <c r="H374" s="1">
        <v>2</v>
      </c>
      <c r="I374" s="1"/>
      <c r="J374" s="1"/>
      <c r="K374" s="1">
        <v>2</v>
      </c>
      <c r="L374" s="1"/>
      <c r="M374" s="1" t="s">
        <v>777</v>
      </c>
      <c r="N374" s="41" t="s">
        <v>1037</v>
      </c>
    </row>
    <row r="375" spans="1:14" ht="12.75">
      <c r="A375" s="38"/>
      <c r="C375" s="152" t="str">
        <f>CONCATENATE("Set #",B363)</f>
        <v>Set #18</v>
      </c>
      <c r="D375" s="154" t="str">
        <f>IF(COUNTIF(M365:M374,"C")&gt;0,"Curses","")</f>
        <v>Curses</v>
      </c>
      <c r="E375" s="32"/>
      <c r="F375" s="154"/>
      <c r="G375" s="32"/>
      <c r="H375" s="3">
        <f>COUNTA(H365:H374)</f>
        <v>6</v>
      </c>
      <c r="I375" s="3">
        <f>COUNTA(I365:I374)</f>
        <v>2</v>
      </c>
      <c r="J375" s="3">
        <f>COUNTA(J365:J374)</f>
        <v>1</v>
      </c>
      <c r="K375" s="3">
        <f>COUNTA(K365:K374)</f>
        <v>3</v>
      </c>
      <c r="M375" s="38">
        <f>COUNTIF(M365:M374,"DS")+COUNTIF(M365:M374,"VS")+COUNTIF(M365:M374,"Y")+COUNTIF(M365:M374,"Y,O")</f>
        <v>3</v>
      </c>
      <c r="N375" s="32"/>
    </row>
    <row r="376" spans="1:14" ht="12.75">
      <c r="A376" s="38"/>
      <c r="C376" s="33">
        <f>IF(COUNTIF(K365:K374,"CT")&gt;0,"Coin Token","")</f>
      </c>
      <c r="D376" s="33">
        <f>IF(COUNTIF(L365:L374,"VT")&gt;0,"Vict. Token","")</f>
      </c>
      <c r="E376" s="33"/>
      <c r="F376" s="155"/>
      <c r="G376" s="33"/>
      <c r="H376" s="33"/>
      <c r="I376" s="33"/>
      <c r="J376" s="33"/>
      <c r="K376" s="33"/>
      <c r="L376" s="33"/>
      <c r="M376" s="155"/>
      <c r="N376" s="33"/>
    </row>
    <row r="377" spans="1:14" ht="12.75">
      <c r="A377" s="38"/>
      <c r="E377" s="33"/>
      <c r="F377" s="155"/>
      <c r="G377" s="33"/>
      <c r="H377" s="33"/>
      <c r="I377" s="33"/>
      <c r="J377" s="33"/>
      <c r="K377" s="33"/>
      <c r="L377" s="33"/>
      <c r="M377" s="155"/>
      <c r="N377" s="33"/>
    </row>
    <row r="378" spans="1:14" ht="12.75">
      <c r="A378" s="38"/>
      <c r="B378" s="3">
        <v>19</v>
      </c>
      <c r="C378" s="89" t="s">
        <v>386</v>
      </c>
      <c r="E378" s="33"/>
      <c r="F378" s="155">
        <f>SUM(F380:F389)</f>
        <v>74</v>
      </c>
      <c r="G378" s="89"/>
      <c r="H378" s="33" t="s">
        <v>800</v>
      </c>
      <c r="I378" s="156" t="s">
        <v>800</v>
      </c>
      <c r="J378" s="157" t="s">
        <v>800</v>
      </c>
      <c r="K378" s="157" t="s">
        <v>800</v>
      </c>
      <c r="L378" s="158" t="s">
        <v>800</v>
      </c>
      <c r="M378" s="155"/>
      <c r="N378" s="33" t="s">
        <v>800</v>
      </c>
    </row>
    <row r="379" spans="1:14" ht="12.75">
      <c r="A379" s="38"/>
      <c r="C379" s="159" t="str">
        <f>CONCATENATE(F378," Complexity")</f>
        <v>74 Complexity</v>
      </c>
      <c r="D379" s="159"/>
      <c r="E379" s="160" t="s">
        <v>105</v>
      </c>
      <c r="F379" s="164" t="s">
        <v>447</v>
      </c>
      <c r="G379" s="160" t="s">
        <v>816</v>
      </c>
      <c r="H379" s="160" t="s">
        <v>797</v>
      </c>
      <c r="I379" s="161" t="s">
        <v>798</v>
      </c>
      <c r="J379" s="162" t="s">
        <v>799</v>
      </c>
      <c r="K379" s="162" t="s">
        <v>801</v>
      </c>
      <c r="L379" s="163" t="s">
        <v>807</v>
      </c>
      <c r="M379" s="164" t="s">
        <v>388</v>
      </c>
      <c r="N379" s="160" t="s">
        <v>802</v>
      </c>
    </row>
    <row r="380" spans="1:14" ht="12.75">
      <c r="A380" s="38"/>
      <c r="C380" s="53" t="s">
        <v>411</v>
      </c>
      <c r="D380" s="54"/>
      <c r="E380" s="1" t="s">
        <v>101</v>
      </c>
      <c r="F380" s="39">
        <v>11</v>
      </c>
      <c r="G380" s="28" t="s">
        <v>509</v>
      </c>
      <c r="H380" s="6"/>
      <c r="I380" s="6">
        <v>1</v>
      </c>
      <c r="J380" s="1">
        <v>1</v>
      </c>
      <c r="K380" s="5" t="s">
        <v>605</v>
      </c>
      <c r="L380" s="1"/>
      <c r="M380" s="1"/>
      <c r="N380" s="133" t="s">
        <v>1104</v>
      </c>
    </row>
    <row r="381" spans="1:14" ht="12.75">
      <c r="A381" s="38"/>
      <c r="C381" s="49" t="s">
        <v>414</v>
      </c>
      <c r="D381" s="50"/>
      <c r="E381" s="5" t="s">
        <v>106</v>
      </c>
      <c r="F381" s="39">
        <v>6</v>
      </c>
      <c r="G381" s="28" t="s">
        <v>509</v>
      </c>
      <c r="H381" s="6"/>
      <c r="I381" s="6"/>
      <c r="J381" s="1"/>
      <c r="K381" s="1">
        <v>1</v>
      </c>
      <c r="L381" s="1"/>
      <c r="M381" s="1"/>
      <c r="N381" s="41" t="s">
        <v>2</v>
      </c>
    </row>
    <row r="382" spans="1:14" ht="12.75">
      <c r="A382" s="38"/>
      <c r="C382" s="57" t="s">
        <v>828</v>
      </c>
      <c r="D382" s="58"/>
      <c r="E382" s="1" t="s">
        <v>101</v>
      </c>
      <c r="F382" s="39">
        <v>2</v>
      </c>
      <c r="G382" s="11" t="s">
        <v>83</v>
      </c>
      <c r="H382" s="31"/>
      <c r="I382" s="31"/>
      <c r="J382" s="31"/>
      <c r="K382" s="31"/>
      <c r="L382" s="31"/>
      <c r="M382" s="39"/>
      <c r="N382" s="140" t="s">
        <v>183</v>
      </c>
    </row>
    <row r="383" spans="1:14" ht="25.5">
      <c r="A383" s="38"/>
      <c r="C383" s="53" t="s">
        <v>415</v>
      </c>
      <c r="D383" s="54"/>
      <c r="E383" s="1" t="s">
        <v>101</v>
      </c>
      <c r="F383" s="39">
        <v>11</v>
      </c>
      <c r="G383" s="28" t="s">
        <v>509</v>
      </c>
      <c r="H383" s="6">
        <v>2</v>
      </c>
      <c r="I383" s="6">
        <v>1</v>
      </c>
      <c r="J383" s="1"/>
      <c r="K383" s="1"/>
      <c r="L383" s="1"/>
      <c r="M383" s="1"/>
      <c r="N383" s="41" t="s">
        <v>184</v>
      </c>
    </row>
    <row r="384" spans="1:14" ht="12.75">
      <c r="A384" s="38"/>
      <c r="C384" s="53" t="s">
        <v>470</v>
      </c>
      <c r="D384" s="54"/>
      <c r="E384" s="1" t="s">
        <v>101</v>
      </c>
      <c r="F384" s="39">
        <v>5</v>
      </c>
      <c r="G384" s="19" t="s">
        <v>98</v>
      </c>
      <c r="H384" s="6"/>
      <c r="I384" s="6"/>
      <c r="J384" s="1"/>
      <c r="K384" s="1">
        <v>2</v>
      </c>
      <c r="L384" s="1"/>
      <c r="M384" s="1"/>
      <c r="N384" s="41" t="s">
        <v>199</v>
      </c>
    </row>
    <row r="385" spans="1:14" ht="12.75">
      <c r="A385" s="38"/>
      <c r="C385" s="57" t="s">
        <v>834</v>
      </c>
      <c r="D385" s="58"/>
      <c r="E385" s="1" t="s">
        <v>101</v>
      </c>
      <c r="F385" s="39">
        <v>1</v>
      </c>
      <c r="G385" s="11" t="s">
        <v>83</v>
      </c>
      <c r="H385" s="31">
        <v>3</v>
      </c>
      <c r="I385" s="31"/>
      <c r="J385" s="31"/>
      <c r="K385" s="31"/>
      <c r="L385" s="31"/>
      <c r="M385" s="39"/>
      <c r="N385" s="135" t="s">
        <v>1114</v>
      </c>
    </row>
    <row r="386" spans="1:14" ht="25.5">
      <c r="A386" s="38"/>
      <c r="C386" s="53" t="s">
        <v>474</v>
      </c>
      <c r="D386" s="54"/>
      <c r="E386" s="1" t="s">
        <v>101</v>
      </c>
      <c r="F386" s="39">
        <v>9</v>
      </c>
      <c r="G386" s="19" t="s">
        <v>98</v>
      </c>
      <c r="H386" s="6">
        <v>3</v>
      </c>
      <c r="I386" s="6"/>
      <c r="J386" s="1"/>
      <c r="K386" s="1"/>
      <c r="L386" s="1"/>
      <c r="M386" s="1" t="s">
        <v>817</v>
      </c>
      <c r="N386" s="4" t="s">
        <v>1023</v>
      </c>
    </row>
    <row r="387" spans="1:14" ht="25.5">
      <c r="A387" s="38"/>
      <c r="C387" s="53" t="s">
        <v>488</v>
      </c>
      <c r="D387" s="54"/>
      <c r="E387" s="1" t="s">
        <v>101</v>
      </c>
      <c r="F387" s="39">
        <v>10</v>
      </c>
      <c r="G387" s="19" t="s">
        <v>98</v>
      </c>
      <c r="H387" s="6"/>
      <c r="I387" s="6"/>
      <c r="J387" s="1"/>
      <c r="K387" s="1"/>
      <c r="L387" s="1"/>
      <c r="M387" s="1" t="s">
        <v>390</v>
      </c>
      <c r="N387" s="128" t="s">
        <v>1025</v>
      </c>
    </row>
    <row r="388" spans="1:14" ht="12.75">
      <c r="A388" s="38"/>
      <c r="C388" s="81" t="s">
        <v>856</v>
      </c>
      <c r="D388" s="82"/>
      <c r="E388" s="20" t="s">
        <v>110</v>
      </c>
      <c r="F388" s="39">
        <v>13</v>
      </c>
      <c r="G388" s="12" t="s">
        <v>818</v>
      </c>
      <c r="H388" s="1"/>
      <c r="I388" s="1"/>
      <c r="J388" s="1">
        <v>1</v>
      </c>
      <c r="K388" s="1">
        <v>2</v>
      </c>
      <c r="L388" s="48" t="s">
        <v>606</v>
      </c>
      <c r="M388" s="1"/>
      <c r="N388" s="134" t="s">
        <v>1033</v>
      </c>
    </row>
    <row r="389" spans="1:14" ht="12.75">
      <c r="A389" s="38"/>
      <c r="C389" s="53" t="s">
        <v>155</v>
      </c>
      <c r="D389" s="54"/>
      <c r="E389" s="1" t="s">
        <v>101</v>
      </c>
      <c r="F389" s="39">
        <v>6</v>
      </c>
      <c r="G389" s="104" t="s">
        <v>446</v>
      </c>
      <c r="H389" s="1">
        <v>2</v>
      </c>
      <c r="I389" s="1"/>
      <c r="J389" s="1"/>
      <c r="K389" s="1">
        <v>2</v>
      </c>
      <c r="L389" s="1"/>
      <c r="M389" s="1" t="s">
        <v>777</v>
      </c>
      <c r="N389" s="41" t="s">
        <v>1037</v>
      </c>
    </row>
    <row r="390" spans="1:14" ht="12.75">
      <c r="A390" s="38"/>
      <c r="C390" s="152" t="str">
        <f>CONCATENATE("Set #",B378)</f>
        <v>Set #19</v>
      </c>
      <c r="D390" s="154">
        <f>IF(COUNTIF(M380:M389,"C")&gt;0,"Curses","")</f>
      </c>
      <c r="E390" s="32"/>
      <c r="F390" s="154"/>
      <c r="G390" s="32"/>
      <c r="H390" s="3">
        <f>COUNTA(H380:H389)</f>
        <v>4</v>
      </c>
      <c r="I390" s="3">
        <f>COUNTA(I380:I389)</f>
        <v>2</v>
      </c>
      <c r="J390" s="3">
        <f>COUNTA(J380:J389)</f>
        <v>2</v>
      </c>
      <c r="K390" s="3">
        <f>COUNTA(K380:K389)</f>
        <v>5</v>
      </c>
      <c r="M390" s="38">
        <f>COUNTIF(M380:M389,"DS")+COUNTIF(M380:M389,"VS")+COUNTIF(M380:M389,"Y")+COUNTIF(M380:M389,"Y,O")</f>
        <v>1</v>
      </c>
      <c r="N390" s="32"/>
    </row>
    <row r="391" spans="1:14" ht="12.75">
      <c r="A391" s="38"/>
      <c r="C391" s="33" t="str">
        <f>IF(COUNTIF(K380:K389,"CT")&gt;0,"Coin Token","")</f>
        <v>Coin Token</v>
      </c>
      <c r="D391" s="33" t="str">
        <f>IF(COUNTIF(L380:L389,"VT")&gt;0,"Vict. Token","")</f>
        <v>Vict. Token</v>
      </c>
      <c r="E391" s="33"/>
      <c r="F391" s="155"/>
      <c r="G391" s="33"/>
      <c r="H391" s="33"/>
      <c r="I391" s="33"/>
      <c r="J391" s="33"/>
      <c r="K391" s="33"/>
      <c r="L391" s="33"/>
      <c r="M391" s="155"/>
      <c r="N391" s="33"/>
    </row>
    <row r="392" spans="1:14" ht="12.75">
      <c r="A392" s="38"/>
      <c r="E392" s="33"/>
      <c r="F392" s="155"/>
      <c r="G392" s="33"/>
      <c r="H392" s="33"/>
      <c r="I392" s="33"/>
      <c r="J392" s="33"/>
      <c r="K392" s="33"/>
      <c r="L392" s="33"/>
      <c r="M392" s="155"/>
      <c r="N392" s="33"/>
    </row>
    <row r="393" spans="1:14" ht="12.75">
      <c r="A393" s="38"/>
      <c r="B393" s="3">
        <v>20</v>
      </c>
      <c r="C393" s="89" t="s">
        <v>387</v>
      </c>
      <c r="E393" s="33"/>
      <c r="F393" s="155">
        <f>SUM(F395:F404)</f>
        <v>67</v>
      </c>
      <c r="G393" s="89"/>
      <c r="H393" s="33" t="s">
        <v>800</v>
      </c>
      <c r="I393" s="156" t="s">
        <v>800</v>
      </c>
      <c r="J393" s="157" t="s">
        <v>800</v>
      </c>
      <c r="K393" s="157" t="s">
        <v>800</v>
      </c>
      <c r="L393" s="158" t="s">
        <v>800</v>
      </c>
      <c r="M393" s="155"/>
      <c r="N393" s="33" t="s">
        <v>800</v>
      </c>
    </row>
    <row r="394" spans="1:14" ht="12.75">
      <c r="A394" s="38"/>
      <c r="C394" s="159" t="str">
        <f>CONCATENATE(F393," Complexity")</f>
        <v>67 Complexity</v>
      </c>
      <c r="D394" s="159"/>
      <c r="E394" s="160" t="s">
        <v>105</v>
      </c>
      <c r="F394" s="164" t="s">
        <v>447</v>
      </c>
      <c r="G394" s="160" t="s">
        <v>816</v>
      </c>
      <c r="H394" s="160" t="s">
        <v>797</v>
      </c>
      <c r="I394" s="161" t="s">
        <v>798</v>
      </c>
      <c r="J394" s="162" t="s">
        <v>799</v>
      </c>
      <c r="K394" s="162" t="s">
        <v>801</v>
      </c>
      <c r="L394" s="163" t="s">
        <v>807</v>
      </c>
      <c r="M394" s="164" t="s">
        <v>388</v>
      </c>
      <c r="N394" s="160" t="s">
        <v>802</v>
      </c>
    </row>
    <row r="395" spans="1:14" ht="12.75">
      <c r="A395" s="38"/>
      <c r="C395" s="53" t="s">
        <v>130</v>
      </c>
      <c r="D395" s="54"/>
      <c r="E395" s="1" t="s">
        <v>101</v>
      </c>
      <c r="F395" s="39">
        <v>10</v>
      </c>
      <c r="G395" s="16" t="s">
        <v>102</v>
      </c>
      <c r="H395" s="1">
        <v>1</v>
      </c>
      <c r="I395" s="1">
        <v>1</v>
      </c>
      <c r="J395" s="1"/>
      <c r="K395" s="1"/>
      <c r="L395" s="1"/>
      <c r="M395" s="1"/>
      <c r="N395" s="41" t="s">
        <v>1106</v>
      </c>
    </row>
    <row r="396" spans="1:14" ht="25.5">
      <c r="A396" s="38"/>
      <c r="C396" s="53" t="s">
        <v>204</v>
      </c>
      <c r="D396" s="54"/>
      <c r="E396" s="1" t="s">
        <v>101</v>
      </c>
      <c r="F396" s="39">
        <v>10</v>
      </c>
      <c r="G396" s="19" t="s">
        <v>98</v>
      </c>
      <c r="H396" s="1">
        <v>1</v>
      </c>
      <c r="I396" s="1">
        <v>1</v>
      </c>
      <c r="J396" s="1"/>
      <c r="K396" s="1"/>
      <c r="L396" s="1"/>
      <c r="M396" s="1"/>
      <c r="N396" s="41" t="s">
        <v>54</v>
      </c>
    </row>
    <row r="397" spans="1:14" ht="25.5">
      <c r="A397" s="38"/>
      <c r="C397" s="69" t="s">
        <v>830</v>
      </c>
      <c r="D397" s="70"/>
      <c r="E397" s="22" t="s">
        <v>111</v>
      </c>
      <c r="F397" s="39">
        <v>11</v>
      </c>
      <c r="G397" s="12" t="s">
        <v>818</v>
      </c>
      <c r="H397" s="1" t="s">
        <v>779</v>
      </c>
      <c r="I397" s="1"/>
      <c r="J397" s="1"/>
      <c r="K397" s="1"/>
      <c r="L397" s="1"/>
      <c r="M397" s="1" t="s">
        <v>373</v>
      </c>
      <c r="N397" s="4" t="s">
        <v>182</v>
      </c>
    </row>
    <row r="398" spans="1:14" ht="25.5">
      <c r="A398" s="38"/>
      <c r="C398" s="71" t="s">
        <v>841</v>
      </c>
      <c r="D398" s="72"/>
      <c r="E398" s="1" t="s">
        <v>101</v>
      </c>
      <c r="F398" s="39">
        <v>11</v>
      </c>
      <c r="G398" s="12" t="s">
        <v>818</v>
      </c>
      <c r="H398" s="1"/>
      <c r="I398" s="1"/>
      <c r="J398" s="1"/>
      <c r="K398" s="1">
        <v>1</v>
      </c>
      <c r="L398" s="48" t="s">
        <v>606</v>
      </c>
      <c r="M398" s="1" t="s">
        <v>374</v>
      </c>
      <c r="N398" s="134" t="s">
        <v>187</v>
      </c>
    </row>
    <row r="399" spans="1:14" ht="12.75">
      <c r="A399" s="38"/>
      <c r="C399" s="65" t="s">
        <v>215</v>
      </c>
      <c r="D399" s="66"/>
      <c r="E399" s="20" t="s">
        <v>110</v>
      </c>
      <c r="F399" s="39">
        <v>4</v>
      </c>
      <c r="G399" s="16" t="s">
        <v>102</v>
      </c>
      <c r="H399" s="1"/>
      <c r="I399" s="1"/>
      <c r="J399" s="1"/>
      <c r="K399" s="1">
        <v>2</v>
      </c>
      <c r="L399" s="1"/>
      <c r="M399" s="1"/>
      <c r="N399" s="41" t="s">
        <v>190</v>
      </c>
    </row>
    <row r="400" spans="1:14" ht="12.75">
      <c r="A400" s="38"/>
      <c r="C400" s="53" t="s">
        <v>470</v>
      </c>
      <c r="D400" s="54"/>
      <c r="E400" s="1" t="s">
        <v>101</v>
      </c>
      <c r="F400" s="39">
        <v>5</v>
      </c>
      <c r="G400" s="19" t="s">
        <v>98</v>
      </c>
      <c r="H400" s="6"/>
      <c r="I400" s="6"/>
      <c r="J400" s="1"/>
      <c r="K400" s="1">
        <v>2</v>
      </c>
      <c r="L400" s="1"/>
      <c r="M400" s="1"/>
      <c r="N400" s="41" t="s">
        <v>199</v>
      </c>
    </row>
    <row r="401" spans="1:14" ht="12.75">
      <c r="A401" s="38"/>
      <c r="C401" s="57" t="s">
        <v>843</v>
      </c>
      <c r="D401" s="58"/>
      <c r="E401" s="1" t="s">
        <v>101</v>
      </c>
      <c r="F401" s="39">
        <v>6</v>
      </c>
      <c r="G401" s="11" t="s">
        <v>83</v>
      </c>
      <c r="H401" s="31">
        <v>4</v>
      </c>
      <c r="I401" s="31"/>
      <c r="J401" s="31">
        <v>1</v>
      </c>
      <c r="K401" s="31"/>
      <c r="L401" s="31"/>
      <c r="M401" s="39"/>
      <c r="N401" s="135" t="s">
        <v>1024</v>
      </c>
    </row>
    <row r="402" spans="1:14" ht="12.75">
      <c r="A402" s="38"/>
      <c r="C402" s="73" t="s">
        <v>845</v>
      </c>
      <c r="D402" s="74"/>
      <c r="E402" s="20" t="s">
        <v>110</v>
      </c>
      <c r="F402" s="39">
        <v>4</v>
      </c>
      <c r="G402" s="11" t="s">
        <v>83</v>
      </c>
      <c r="H402" s="31">
        <v>2</v>
      </c>
      <c r="I402" s="31"/>
      <c r="J402" s="31"/>
      <c r="K402" s="31"/>
      <c r="L402" s="31"/>
      <c r="M402" s="23" t="s">
        <v>100</v>
      </c>
      <c r="N402" s="135" t="s">
        <v>1031</v>
      </c>
    </row>
    <row r="403" spans="1:14" ht="12.75">
      <c r="A403" s="38"/>
      <c r="C403" s="53" t="s">
        <v>494</v>
      </c>
      <c r="D403" s="54"/>
      <c r="E403" s="1" t="s">
        <v>101</v>
      </c>
      <c r="F403" s="39">
        <v>4</v>
      </c>
      <c r="G403" s="19" t="s">
        <v>98</v>
      </c>
      <c r="H403" s="6"/>
      <c r="I403" s="6"/>
      <c r="J403" s="1"/>
      <c r="K403" s="1"/>
      <c r="L403" s="1"/>
      <c r="M403" s="39" t="s">
        <v>389</v>
      </c>
      <c r="N403" s="4" t="s">
        <v>461</v>
      </c>
    </row>
    <row r="404" spans="1:14" ht="12.75">
      <c r="A404" s="38"/>
      <c r="C404" s="49" t="s">
        <v>280</v>
      </c>
      <c r="D404" s="68"/>
      <c r="E404" s="48" t="s">
        <v>109</v>
      </c>
      <c r="F404" s="39">
        <v>2</v>
      </c>
      <c r="G404" s="15" t="s">
        <v>103</v>
      </c>
      <c r="H404" s="1"/>
      <c r="I404" s="1"/>
      <c r="J404" s="1"/>
      <c r="K404" s="1">
        <v>2</v>
      </c>
      <c r="L404" s="1">
        <v>2</v>
      </c>
      <c r="M404" s="1"/>
      <c r="N404" s="41" t="s">
        <v>1004</v>
      </c>
    </row>
    <row r="405" spans="1:14" ht="12.75">
      <c r="A405" s="38"/>
      <c r="C405" s="152" t="str">
        <f>CONCATENATE("Set #",B393)</f>
        <v>Set #20</v>
      </c>
      <c r="D405" s="154" t="str">
        <f>IF(COUNTIF(M395:M404,"C")&gt;0,"Curses","")</f>
        <v>Curses</v>
      </c>
      <c r="E405" s="32"/>
      <c r="F405" s="154"/>
      <c r="G405" s="32"/>
      <c r="H405" s="3">
        <f>COUNTA(H395:H404)</f>
        <v>5</v>
      </c>
      <c r="I405" s="3">
        <f>COUNTA(I395:I404)</f>
        <v>2</v>
      </c>
      <c r="J405" s="3">
        <f>COUNTA(J395:J404)</f>
        <v>1</v>
      </c>
      <c r="K405" s="3">
        <f>COUNTA(K395:K404)</f>
        <v>4</v>
      </c>
      <c r="M405" s="38">
        <f>COUNTIF(M395:M404,"DS")+COUNTIF(M395:M404,"VS")+COUNTIF(M395:M404,"Y")+COUNTIF(M395:M404,"Y,O")</f>
        <v>2</v>
      </c>
      <c r="N405" s="32"/>
    </row>
    <row r="406" spans="1:14" ht="12.75">
      <c r="A406" s="38"/>
      <c r="C406" s="33">
        <f>IF(COUNTIF(K395:K404,"CT")&gt;0,"Coin Token","")</f>
      </c>
      <c r="D406" s="33" t="str">
        <f>IF(COUNTIF(L395:L404,"VT")&gt;0,"Vict. Token","")</f>
        <v>Vict. Token</v>
      </c>
      <c r="E406" s="33"/>
      <c r="F406" s="155"/>
      <c r="G406" s="33"/>
      <c r="H406" s="33"/>
      <c r="I406" s="33"/>
      <c r="J406" s="33"/>
      <c r="K406" s="33"/>
      <c r="L406" s="33"/>
      <c r="M406" s="155"/>
      <c r="N406" s="33"/>
    </row>
    <row r="407" spans="1:14" ht="12.75">
      <c r="A407" s="38"/>
      <c r="E407" s="33"/>
      <c r="F407" s="155"/>
      <c r="G407" s="33"/>
      <c r="H407" s="33"/>
      <c r="I407" s="33"/>
      <c r="J407" s="33"/>
      <c r="K407" s="33"/>
      <c r="L407" s="33"/>
      <c r="M407" s="155"/>
      <c r="N407" s="33"/>
    </row>
    <row r="408" spans="1:14" ht="12.75">
      <c r="A408" s="38"/>
      <c r="B408" s="3">
        <v>21</v>
      </c>
      <c r="C408" s="89" t="s">
        <v>770</v>
      </c>
      <c r="E408" s="33"/>
      <c r="F408" s="155">
        <f>SUM(F410:F419)</f>
        <v>62</v>
      </c>
      <c r="G408" s="89"/>
      <c r="H408" s="33" t="s">
        <v>800</v>
      </c>
      <c r="I408" s="156" t="s">
        <v>800</v>
      </c>
      <c r="J408" s="157" t="s">
        <v>800</v>
      </c>
      <c r="K408" s="157" t="s">
        <v>800</v>
      </c>
      <c r="L408" s="158" t="s">
        <v>800</v>
      </c>
      <c r="M408" s="155"/>
      <c r="N408" s="33" t="s">
        <v>800</v>
      </c>
    </row>
    <row r="409" spans="1:14" ht="12.75">
      <c r="A409" s="38"/>
      <c r="C409" s="159" t="str">
        <f>CONCATENATE(F408," Complexity")</f>
        <v>62 Complexity</v>
      </c>
      <c r="D409" s="159"/>
      <c r="E409" s="160" t="s">
        <v>105</v>
      </c>
      <c r="F409" s="164" t="s">
        <v>447</v>
      </c>
      <c r="G409" s="160" t="s">
        <v>816</v>
      </c>
      <c r="H409" s="160" t="s">
        <v>797</v>
      </c>
      <c r="I409" s="161" t="s">
        <v>798</v>
      </c>
      <c r="J409" s="162" t="s">
        <v>799</v>
      </c>
      <c r="K409" s="162" t="s">
        <v>801</v>
      </c>
      <c r="L409" s="163" t="s">
        <v>807</v>
      </c>
      <c r="M409" s="164" t="s">
        <v>388</v>
      </c>
      <c r="N409" s="160" t="s">
        <v>802</v>
      </c>
    </row>
    <row r="410" spans="1:14" ht="12.75">
      <c r="A410" s="38"/>
      <c r="C410" s="59" t="s">
        <v>826</v>
      </c>
      <c r="D410" s="60"/>
      <c r="E410" s="1" t="s">
        <v>101</v>
      </c>
      <c r="F410" s="39">
        <v>3</v>
      </c>
      <c r="G410" s="11" t="s">
        <v>83</v>
      </c>
      <c r="H410" s="31"/>
      <c r="I410" s="31"/>
      <c r="J410" s="31"/>
      <c r="K410" s="31"/>
      <c r="L410" s="31"/>
      <c r="M410" s="39" t="s">
        <v>775</v>
      </c>
      <c r="N410" s="140" t="s">
        <v>176</v>
      </c>
    </row>
    <row r="411" spans="1:14" ht="25.5">
      <c r="A411" s="38"/>
      <c r="C411" s="53" t="s">
        <v>134</v>
      </c>
      <c r="D411" s="54"/>
      <c r="E411" s="1" t="s">
        <v>101</v>
      </c>
      <c r="F411" s="39">
        <v>11</v>
      </c>
      <c r="G411" s="18" t="s">
        <v>99</v>
      </c>
      <c r="H411" s="1"/>
      <c r="I411" s="1"/>
      <c r="J411" s="1"/>
      <c r="K411" s="1">
        <v>2</v>
      </c>
      <c r="L411" s="1"/>
      <c r="M411" s="1"/>
      <c r="N411" s="41" t="s">
        <v>1118</v>
      </c>
    </row>
    <row r="412" spans="1:14" ht="25.5">
      <c r="A412" s="38"/>
      <c r="C412" s="65" t="s">
        <v>150</v>
      </c>
      <c r="D412" s="66"/>
      <c r="E412" s="20" t="s">
        <v>110</v>
      </c>
      <c r="F412" s="39">
        <v>6</v>
      </c>
      <c r="G412" s="17" t="s">
        <v>100</v>
      </c>
      <c r="H412" s="1"/>
      <c r="I412" s="1"/>
      <c r="J412" s="1"/>
      <c r="K412" s="1">
        <v>2</v>
      </c>
      <c r="L412" s="1"/>
      <c r="M412" s="1"/>
      <c r="N412" s="41" t="s">
        <v>180</v>
      </c>
    </row>
    <row r="413" spans="1:14" ht="12.75">
      <c r="A413" s="38"/>
      <c r="C413" s="53" t="s">
        <v>149</v>
      </c>
      <c r="D413" s="54"/>
      <c r="E413" s="1" t="s">
        <v>101</v>
      </c>
      <c r="F413" s="39">
        <v>9</v>
      </c>
      <c r="G413" s="16" t="s">
        <v>102</v>
      </c>
      <c r="H413" s="1">
        <v>3</v>
      </c>
      <c r="I413" s="1">
        <v>1</v>
      </c>
      <c r="J413" s="1"/>
      <c r="K413" s="1"/>
      <c r="L413" s="1"/>
      <c r="M413" s="1"/>
      <c r="N413" s="41" t="s">
        <v>1113</v>
      </c>
    </row>
    <row r="414" spans="1:14" ht="12.75">
      <c r="A414" s="38"/>
      <c r="C414" s="77" t="s">
        <v>840</v>
      </c>
      <c r="D414" s="78"/>
      <c r="E414" s="1" t="s">
        <v>101</v>
      </c>
      <c r="F414" s="39">
        <v>3</v>
      </c>
      <c r="G414" s="11" t="s">
        <v>83</v>
      </c>
      <c r="H414" s="31"/>
      <c r="I414" s="31"/>
      <c r="J414" s="31"/>
      <c r="K414" s="31"/>
      <c r="L414" s="31"/>
      <c r="M414" s="39" t="s">
        <v>103</v>
      </c>
      <c r="N414" s="140" t="s">
        <v>192</v>
      </c>
    </row>
    <row r="415" spans="1:14" ht="12.75">
      <c r="A415" s="38"/>
      <c r="C415" s="53" t="s">
        <v>217</v>
      </c>
      <c r="D415" s="54"/>
      <c r="E415" s="1" t="s">
        <v>101</v>
      </c>
      <c r="F415" s="39">
        <v>4</v>
      </c>
      <c r="G415" s="16" t="s">
        <v>102</v>
      </c>
      <c r="H415" s="1"/>
      <c r="I415" s="1"/>
      <c r="J415" s="1"/>
      <c r="K415" s="1">
        <v>2</v>
      </c>
      <c r="L415" s="1"/>
      <c r="M415" s="1"/>
      <c r="N415" s="41" t="s">
        <v>5</v>
      </c>
    </row>
    <row r="416" spans="1:14" ht="25.5">
      <c r="A416" s="38"/>
      <c r="C416" s="53" t="s">
        <v>213</v>
      </c>
      <c r="D416" s="54"/>
      <c r="E416" s="1" t="s">
        <v>101</v>
      </c>
      <c r="F416" s="39">
        <v>9</v>
      </c>
      <c r="G416" s="15" t="s">
        <v>103</v>
      </c>
      <c r="H416" s="1" t="s">
        <v>803</v>
      </c>
      <c r="I416" s="1">
        <v>1</v>
      </c>
      <c r="J416" s="1"/>
      <c r="K416" s="1"/>
      <c r="L416" s="1"/>
      <c r="M416" s="1"/>
      <c r="N416" s="41" t="s">
        <v>200</v>
      </c>
    </row>
    <row r="417" spans="1:14" ht="25.5">
      <c r="A417" s="38"/>
      <c r="C417" s="53" t="s">
        <v>258</v>
      </c>
      <c r="D417" s="54"/>
      <c r="E417" s="1" t="s">
        <v>101</v>
      </c>
      <c r="F417" s="39">
        <v>5</v>
      </c>
      <c r="G417" s="16" t="s">
        <v>102</v>
      </c>
      <c r="H417" s="1" t="s">
        <v>789</v>
      </c>
      <c r="I417" s="1"/>
      <c r="J417" s="1"/>
      <c r="K417" s="1"/>
      <c r="L417" s="1"/>
      <c r="M417" s="1"/>
      <c r="N417" s="4" t="s">
        <v>868</v>
      </c>
    </row>
    <row r="418" spans="1:14" ht="12.75">
      <c r="A418" s="38"/>
      <c r="C418" s="57" t="s">
        <v>852</v>
      </c>
      <c r="D418" s="58"/>
      <c r="E418" s="1" t="s">
        <v>101</v>
      </c>
      <c r="F418" s="39">
        <v>10</v>
      </c>
      <c r="G418" s="11" t="s">
        <v>83</v>
      </c>
      <c r="H418" s="31">
        <v>1</v>
      </c>
      <c r="I418" s="31">
        <v>1</v>
      </c>
      <c r="J418" s="31">
        <v>1</v>
      </c>
      <c r="K418" s="31">
        <v>1</v>
      </c>
      <c r="L418" s="31"/>
      <c r="M418" s="39"/>
      <c r="N418" s="135" t="s">
        <v>1117</v>
      </c>
    </row>
    <row r="419" spans="1:14" ht="12.75">
      <c r="A419" s="38"/>
      <c r="C419" s="49" t="s">
        <v>280</v>
      </c>
      <c r="D419" s="68"/>
      <c r="E419" s="48" t="s">
        <v>109</v>
      </c>
      <c r="F419" s="39">
        <v>2</v>
      </c>
      <c r="G419" s="15" t="s">
        <v>103</v>
      </c>
      <c r="H419" s="1"/>
      <c r="I419" s="1"/>
      <c r="J419" s="1"/>
      <c r="K419" s="1">
        <v>2</v>
      </c>
      <c r="L419" s="1">
        <v>2</v>
      </c>
      <c r="M419" s="1"/>
      <c r="N419" s="41" t="s">
        <v>1004</v>
      </c>
    </row>
    <row r="420" spans="1:14" ht="12.75">
      <c r="A420" s="38"/>
      <c r="C420" s="152" t="str">
        <f>CONCATENATE("Set #",B408)</f>
        <v>Set #21</v>
      </c>
      <c r="D420" s="154">
        <f>IF(COUNTIF(M410:M419,"C")&gt;0,"Curses","")</f>
      </c>
      <c r="E420" s="32"/>
      <c r="F420" s="154"/>
      <c r="G420" s="32"/>
      <c r="H420" s="3">
        <f>COUNTA(H410:H419)</f>
        <v>4</v>
      </c>
      <c r="I420" s="3">
        <f>COUNTA(I410:I419)</f>
        <v>3</v>
      </c>
      <c r="J420" s="3">
        <f>COUNTA(J410:J419)</f>
        <v>1</v>
      </c>
      <c r="K420" s="3">
        <f>COUNTA(K410:K419)</f>
        <v>5</v>
      </c>
      <c r="M420" s="38">
        <f>COUNTIF(M410:M419,"DS")+COUNTIF(M410:M419,"VS")+COUNTIF(M410:M419,"Y")+COUNTIF(M410:M419,"Y,O")</f>
        <v>1</v>
      </c>
      <c r="N420" s="32"/>
    </row>
    <row r="421" spans="1:14" ht="12.75">
      <c r="A421" s="38"/>
      <c r="C421" s="33">
        <f>IF(COUNTIF(K410:K419,"CT")&gt;0,"Coin Token","")</f>
      </c>
      <c r="D421" s="33">
        <f>IF(COUNTIF(L410:L419,"VT")&gt;0,"Vict. Token","")</f>
      </c>
      <c r="E421" s="33"/>
      <c r="F421" s="155"/>
      <c r="G421" s="33"/>
      <c r="H421" s="33"/>
      <c r="I421" s="33"/>
      <c r="J421" s="33"/>
      <c r="K421" s="33"/>
      <c r="L421" s="33"/>
      <c r="M421" s="33"/>
      <c r="N421" s="33"/>
    </row>
    <row r="422" spans="1:14" ht="12.75">
      <c r="A422" s="38"/>
      <c r="E422" s="33"/>
      <c r="F422" s="155"/>
      <c r="G422" s="33"/>
      <c r="H422" s="33"/>
      <c r="I422" s="33"/>
      <c r="J422" s="33"/>
      <c r="K422" s="33"/>
      <c r="L422" s="33"/>
      <c r="M422" s="155"/>
      <c r="N422" s="33"/>
    </row>
    <row r="423" spans="1:14" ht="12.75">
      <c r="A423" s="38"/>
      <c r="B423" s="3">
        <v>22</v>
      </c>
      <c r="C423" s="89" t="s">
        <v>399</v>
      </c>
      <c r="E423" s="33"/>
      <c r="F423" s="155">
        <f>SUM(F425:F434)</f>
        <v>71</v>
      </c>
      <c r="G423" s="89"/>
      <c r="H423" s="33" t="s">
        <v>800</v>
      </c>
      <c r="I423" s="156" t="s">
        <v>800</v>
      </c>
      <c r="J423" s="157" t="s">
        <v>800</v>
      </c>
      <c r="K423" s="157" t="s">
        <v>800</v>
      </c>
      <c r="L423" s="158" t="s">
        <v>800</v>
      </c>
      <c r="M423" s="155"/>
      <c r="N423" s="33" t="s">
        <v>800</v>
      </c>
    </row>
    <row r="424" spans="1:14" ht="12.75">
      <c r="A424" s="38"/>
      <c r="C424" s="159" t="str">
        <f>CONCATENATE(F423," Complexity")</f>
        <v>71 Complexity</v>
      </c>
      <c r="D424" s="159"/>
      <c r="E424" s="160" t="s">
        <v>105</v>
      </c>
      <c r="F424" s="164" t="s">
        <v>447</v>
      </c>
      <c r="G424" s="160" t="s">
        <v>816</v>
      </c>
      <c r="H424" s="160" t="s">
        <v>797</v>
      </c>
      <c r="I424" s="161" t="s">
        <v>798</v>
      </c>
      <c r="J424" s="162" t="s">
        <v>799</v>
      </c>
      <c r="K424" s="162" t="s">
        <v>801</v>
      </c>
      <c r="L424" s="163" t="s">
        <v>807</v>
      </c>
      <c r="M424" s="164" t="s">
        <v>388</v>
      </c>
      <c r="N424" s="160" t="s">
        <v>802</v>
      </c>
    </row>
    <row r="425" spans="1:14" ht="25.5">
      <c r="A425" s="38"/>
      <c r="C425" s="53" t="s">
        <v>134</v>
      </c>
      <c r="D425" s="54"/>
      <c r="E425" s="1" t="s">
        <v>101</v>
      </c>
      <c r="F425" s="39">
        <v>11</v>
      </c>
      <c r="G425" s="18" t="s">
        <v>99</v>
      </c>
      <c r="H425" s="1"/>
      <c r="I425" s="1"/>
      <c r="J425" s="1"/>
      <c r="K425" s="1">
        <v>2</v>
      </c>
      <c r="L425" s="1"/>
      <c r="M425" s="1"/>
      <c r="N425" s="41" t="s">
        <v>1118</v>
      </c>
    </row>
    <row r="426" spans="1:14" ht="25.5">
      <c r="A426" s="38"/>
      <c r="C426" s="65" t="s">
        <v>150</v>
      </c>
      <c r="D426" s="66"/>
      <c r="E426" s="20" t="s">
        <v>110</v>
      </c>
      <c r="F426" s="39">
        <v>6</v>
      </c>
      <c r="G426" s="17" t="s">
        <v>100</v>
      </c>
      <c r="H426" s="1"/>
      <c r="I426" s="1"/>
      <c r="J426" s="1"/>
      <c r="K426" s="1">
        <v>2</v>
      </c>
      <c r="L426" s="1"/>
      <c r="M426" s="1"/>
      <c r="N426" s="41" t="s">
        <v>180</v>
      </c>
    </row>
    <row r="427" spans="1:14" ht="12.75">
      <c r="A427" s="38"/>
      <c r="C427" s="53" t="s">
        <v>142</v>
      </c>
      <c r="D427" s="54"/>
      <c r="E427" s="1" t="s">
        <v>101</v>
      </c>
      <c r="F427" s="39">
        <v>7</v>
      </c>
      <c r="G427" s="15" t="s">
        <v>103</v>
      </c>
      <c r="H427" s="1" t="s">
        <v>803</v>
      </c>
      <c r="I427" s="1"/>
      <c r="J427" s="1"/>
      <c r="K427" s="1" t="s">
        <v>803</v>
      </c>
      <c r="L427" s="1"/>
      <c r="M427" s="1" t="s">
        <v>777</v>
      </c>
      <c r="N427" s="4" t="s">
        <v>181</v>
      </c>
    </row>
    <row r="428" spans="1:14" ht="12.75">
      <c r="A428" s="38"/>
      <c r="C428" s="61" t="s">
        <v>214</v>
      </c>
      <c r="D428" s="62"/>
      <c r="E428" s="8" t="s">
        <v>112</v>
      </c>
      <c r="F428" s="39">
        <v>13</v>
      </c>
      <c r="G428" s="16" t="s">
        <v>102</v>
      </c>
      <c r="H428" s="1">
        <v>1</v>
      </c>
      <c r="I428" s="1">
        <v>1</v>
      </c>
      <c r="J428" s="1"/>
      <c r="K428" s="1"/>
      <c r="L428" s="1"/>
      <c r="M428" s="1"/>
      <c r="N428" s="41" t="s">
        <v>1108</v>
      </c>
    </row>
    <row r="429" spans="1:14" ht="12.75">
      <c r="A429" s="38"/>
      <c r="C429" s="65" t="s">
        <v>215</v>
      </c>
      <c r="D429" s="66"/>
      <c r="E429" s="20" t="s">
        <v>110</v>
      </c>
      <c r="F429" s="39">
        <v>4</v>
      </c>
      <c r="G429" s="16" t="s">
        <v>102</v>
      </c>
      <c r="H429" s="1"/>
      <c r="I429" s="1"/>
      <c r="J429" s="1"/>
      <c r="K429" s="1">
        <v>2</v>
      </c>
      <c r="L429" s="1"/>
      <c r="M429" s="1"/>
      <c r="N429" s="41" t="s">
        <v>190</v>
      </c>
    </row>
    <row r="430" spans="1:14" ht="12.75">
      <c r="A430" s="38"/>
      <c r="C430" s="53" t="s">
        <v>217</v>
      </c>
      <c r="D430" s="54"/>
      <c r="E430" s="1" t="s">
        <v>101</v>
      </c>
      <c r="F430" s="39">
        <v>4</v>
      </c>
      <c r="G430" s="16" t="s">
        <v>102</v>
      </c>
      <c r="H430" s="1"/>
      <c r="I430" s="1"/>
      <c r="J430" s="1"/>
      <c r="K430" s="1">
        <v>2</v>
      </c>
      <c r="L430" s="1"/>
      <c r="M430" s="1"/>
      <c r="N430" s="41" t="s">
        <v>5</v>
      </c>
    </row>
    <row r="431" spans="1:14" ht="25.5">
      <c r="A431" s="38"/>
      <c r="C431" s="53" t="s">
        <v>420</v>
      </c>
      <c r="D431" s="54"/>
      <c r="E431" s="1" t="s">
        <v>101</v>
      </c>
      <c r="F431" s="39">
        <v>9</v>
      </c>
      <c r="G431" s="28" t="s">
        <v>509</v>
      </c>
      <c r="H431" s="6"/>
      <c r="I431" s="6"/>
      <c r="J431" s="1"/>
      <c r="K431" s="5" t="s">
        <v>605</v>
      </c>
      <c r="L431" s="1"/>
      <c r="M431" s="1" t="s">
        <v>389</v>
      </c>
      <c r="N431" s="100" t="s">
        <v>505</v>
      </c>
    </row>
    <row r="432" spans="1:14" ht="12.75">
      <c r="A432" s="38"/>
      <c r="C432" s="57" t="s">
        <v>844</v>
      </c>
      <c r="D432" s="58"/>
      <c r="E432" s="1" t="s">
        <v>101</v>
      </c>
      <c r="F432" s="39">
        <v>7</v>
      </c>
      <c r="G432" s="11" t="s">
        <v>83</v>
      </c>
      <c r="H432" s="31">
        <v>2</v>
      </c>
      <c r="I432" s="31">
        <v>1</v>
      </c>
      <c r="J432" s="31"/>
      <c r="K432" s="31"/>
      <c r="L432" s="31"/>
      <c r="M432" s="39"/>
      <c r="N432" s="135" t="s">
        <v>1116</v>
      </c>
    </row>
    <row r="433" spans="1:14" ht="12.75">
      <c r="A433" s="38"/>
      <c r="C433" s="49" t="s">
        <v>96</v>
      </c>
      <c r="D433" s="50"/>
      <c r="E433" s="5" t="s">
        <v>106</v>
      </c>
      <c r="F433" s="39">
        <v>6</v>
      </c>
      <c r="G433" s="12" t="s">
        <v>818</v>
      </c>
      <c r="H433" s="1"/>
      <c r="I433" s="1"/>
      <c r="J433" s="1"/>
      <c r="K433" s="1">
        <v>2</v>
      </c>
      <c r="L433" s="1"/>
      <c r="M433" s="1"/>
      <c r="N433" s="41" t="s">
        <v>13</v>
      </c>
    </row>
    <row r="434" spans="1:14" ht="12.75">
      <c r="A434" s="38"/>
      <c r="C434" s="53" t="s">
        <v>507</v>
      </c>
      <c r="D434" s="54"/>
      <c r="E434" s="1" t="s">
        <v>101</v>
      </c>
      <c r="F434" s="39">
        <v>4</v>
      </c>
      <c r="G434" s="104" t="s">
        <v>446</v>
      </c>
      <c r="H434" s="1">
        <v>3</v>
      </c>
      <c r="I434" s="1"/>
      <c r="J434" s="1">
        <v>1</v>
      </c>
      <c r="K434" s="1">
        <v>3</v>
      </c>
      <c r="L434" s="1"/>
      <c r="M434" s="1"/>
      <c r="N434" s="41" t="s">
        <v>14</v>
      </c>
    </row>
    <row r="435" spans="1:14" ht="12.75">
      <c r="A435" s="38"/>
      <c r="C435" s="152" t="str">
        <f>CONCATENATE("Set #",B423)</f>
        <v>Set #22</v>
      </c>
      <c r="D435" s="154">
        <f>IF(COUNTIF(M425:M434,"C")&gt;0,"Curses","")</f>
      </c>
      <c r="E435" s="32"/>
      <c r="F435" s="154"/>
      <c r="G435" s="32"/>
      <c r="H435" s="3">
        <f>COUNTA(H425:H434)</f>
        <v>4</v>
      </c>
      <c r="I435" s="3">
        <f>COUNTA(I425:I434)</f>
        <v>2</v>
      </c>
      <c r="J435" s="3">
        <f>COUNTA(J425:J434)</f>
        <v>1</v>
      </c>
      <c r="K435" s="3">
        <f>COUNTA(K425:K434)</f>
        <v>8</v>
      </c>
      <c r="M435" s="38">
        <f>COUNTIF(M425:M434,"DS")+COUNTIF(M425:M434,"VS")+COUNTIF(M425:M434,"Y")+COUNTIF(M425:M434,"Y,O")</f>
        <v>2</v>
      </c>
      <c r="N435" s="32"/>
    </row>
    <row r="436" spans="1:14" ht="12.75">
      <c r="A436" s="38"/>
      <c r="C436" s="33" t="str">
        <f>IF(COUNTIF(K425:K434,"CT")&gt;0,"Coin Token","")</f>
        <v>Coin Token</v>
      </c>
      <c r="D436" s="33">
        <f>IF(COUNTIF(L425:L434,"VT")&gt;0,"Vict. Token","")</f>
      </c>
      <c r="E436" s="33"/>
      <c r="F436" s="155"/>
      <c r="G436" s="33"/>
      <c r="H436" s="33"/>
      <c r="I436" s="33"/>
      <c r="J436" s="33"/>
      <c r="K436" s="33"/>
      <c r="L436" s="33"/>
      <c r="M436" s="155"/>
      <c r="N436" s="33"/>
    </row>
    <row r="437" spans="1:14" ht="12.75">
      <c r="A437" s="38"/>
      <c r="E437" s="33"/>
      <c r="F437" s="155"/>
      <c r="G437" s="33"/>
      <c r="H437" s="33"/>
      <c r="I437" s="33"/>
      <c r="J437" s="33"/>
      <c r="K437" s="33"/>
      <c r="L437" s="33"/>
      <c r="M437" s="155"/>
      <c r="N437" s="33"/>
    </row>
    <row r="438" spans="1:14" ht="12.75">
      <c r="A438" s="38"/>
      <c r="B438" s="3">
        <v>23</v>
      </c>
      <c r="C438" s="89" t="s">
        <v>400</v>
      </c>
      <c r="E438" s="33"/>
      <c r="F438" s="155">
        <f>SUM(F440:F449)</f>
        <v>68</v>
      </c>
      <c r="G438" s="89"/>
      <c r="H438" s="33" t="s">
        <v>800</v>
      </c>
      <c r="I438" s="156" t="s">
        <v>800</v>
      </c>
      <c r="J438" s="157" t="s">
        <v>800</v>
      </c>
      <c r="K438" s="157" t="s">
        <v>800</v>
      </c>
      <c r="L438" s="158" t="s">
        <v>800</v>
      </c>
      <c r="M438" s="155"/>
      <c r="N438" s="33" t="s">
        <v>800</v>
      </c>
    </row>
    <row r="439" spans="1:14" ht="12.75">
      <c r="A439" s="38"/>
      <c r="C439" s="159" t="str">
        <f>CONCATENATE(F438," Complexity")</f>
        <v>68 Complexity</v>
      </c>
      <c r="D439" s="159"/>
      <c r="E439" s="160" t="s">
        <v>105</v>
      </c>
      <c r="F439" s="164" t="s">
        <v>447</v>
      </c>
      <c r="G439" s="160" t="s">
        <v>816</v>
      </c>
      <c r="H439" s="160" t="s">
        <v>797</v>
      </c>
      <c r="I439" s="161" t="s">
        <v>798</v>
      </c>
      <c r="J439" s="162" t="s">
        <v>799</v>
      </c>
      <c r="K439" s="162" t="s">
        <v>801</v>
      </c>
      <c r="L439" s="163" t="s">
        <v>807</v>
      </c>
      <c r="M439" s="164" t="s">
        <v>388</v>
      </c>
      <c r="N439" s="160" t="s">
        <v>802</v>
      </c>
    </row>
    <row r="440" spans="1:14" ht="25.5">
      <c r="A440" s="38"/>
      <c r="C440" s="53" t="s">
        <v>134</v>
      </c>
      <c r="D440" s="54"/>
      <c r="E440" s="1" t="s">
        <v>101</v>
      </c>
      <c r="F440" s="39">
        <v>11</v>
      </c>
      <c r="G440" s="18" t="s">
        <v>99</v>
      </c>
      <c r="H440" s="1"/>
      <c r="I440" s="1"/>
      <c r="J440" s="1"/>
      <c r="K440" s="1">
        <v>2</v>
      </c>
      <c r="L440" s="1"/>
      <c r="M440" s="1"/>
      <c r="N440" s="41" t="s">
        <v>1118</v>
      </c>
    </row>
    <row r="441" spans="1:14" ht="25.5">
      <c r="A441" s="38"/>
      <c r="C441" s="63" t="s">
        <v>825</v>
      </c>
      <c r="D441" s="64"/>
      <c r="E441" s="22" t="s">
        <v>111</v>
      </c>
      <c r="F441" s="39">
        <v>6</v>
      </c>
      <c r="G441" s="11" t="s">
        <v>83</v>
      </c>
      <c r="H441" s="31">
        <v>2</v>
      </c>
      <c r="I441" s="31"/>
      <c r="J441" s="31"/>
      <c r="K441" s="31"/>
      <c r="L441" s="31"/>
      <c r="M441" s="39"/>
      <c r="N441" s="135" t="s">
        <v>177</v>
      </c>
    </row>
    <row r="442" spans="1:14" ht="25.5">
      <c r="A442" s="38"/>
      <c r="C442" s="65" t="s">
        <v>150</v>
      </c>
      <c r="D442" s="66"/>
      <c r="E442" s="20" t="s">
        <v>110</v>
      </c>
      <c r="F442" s="39">
        <v>6</v>
      </c>
      <c r="G442" s="17" t="s">
        <v>100</v>
      </c>
      <c r="H442" s="1"/>
      <c r="I442" s="1"/>
      <c r="J442" s="1"/>
      <c r="K442" s="1">
        <v>2</v>
      </c>
      <c r="L442" s="1"/>
      <c r="M442" s="1"/>
      <c r="N442" s="41" t="s">
        <v>180</v>
      </c>
    </row>
    <row r="443" spans="1:14" ht="12.75">
      <c r="A443" s="38"/>
      <c r="C443" s="57" t="s">
        <v>828</v>
      </c>
      <c r="D443" s="58"/>
      <c r="E443" s="1" t="s">
        <v>101</v>
      </c>
      <c r="F443" s="39">
        <v>2</v>
      </c>
      <c r="G443" s="11" t="s">
        <v>83</v>
      </c>
      <c r="H443" s="31"/>
      <c r="I443" s="31"/>
      <c r="J443" s="31"/>
      <c r="K443" s="31"/>
      <c r="L443" s="31"/>
      <c r="M443" s="39"/>
      <c r="N443" s="140" t="s">
        <v>183</v>
      </c>
    </row>
    <row r="444" spans="1:14" ht="12.75">
      <c r="A444" s="38"/>
      <c r="C444" s="53" t="s">
        <v>209</v>
      </c>
      <c r="D444" s="54"/>
      <c r="E444" s="1" t="s">
        <v>101</v>
      </c>
      <c r="F444" s="39">
        <v>7</v>
      </c>
      <c r="G444" s="15" t="s">
        <v>103</v>
      </c>
      <c r="H444" s="1"/>
      <c r="I444" s="1"/>
      <c r="J444" s="1">
        <v>1</v>
      </c>
      <c r="K444" s="1" t="s">
        <v>803</v>
      </c>
      <c r="L444" s="1"/>
      <c r="M444" s="1"/>
      <c r="N444" s="41" t="s">
        <v>186</v>
      </c>
    </row>
    <row r="445" spans="1:14" ht="25.5">
      <c r="A445" s="38"/>
      <c r="C445" s="73" t="s">
        <v>835</v>
      </c>
      <c r="D445" s="74"/>
      <c r="E445" s="20" t="s">
        <v>110</v>
      </c>
      <c r="F445" s="39">
        <v>7</v>
      </c>
      <c r="G445" s="11" t="s">
        <v>83</v>
      </c>
      <c r="H445" s="31"/>
      <c r="I445" s="31"/>
      <c r="J445" s="31"/>
      <c r="K445" s="31"/>
      <c r="L445" s="31"/>
      <c r="M445" s="39"/>
      <c r="N445" s="140" t="s">
        <v>188</v>
      </c>
    </row>
    <row r="446" spans="1:14" ht="12.75">
      <c r="A446" s="38"/>
      <c r="C446" s="53" t="s">
        <v>470</v>
      </c>
      <c r="D446" s="54"/>
      <c r="E446" s="1" t="s">
        <v>101</v>
      </c>
      <c r="F446" s="39">
        <v>5</v>
      </c>
      <c r="G446" s="19" t="s">
        <v>98</v>
      </c>
      <c r="H446" s="6"/>
      <c r="I446" s="6"/>
      <c r="J446" s="1"/>
      <c r="K446" s="1">
        <v>2</v>
      </c>
      <c r="L446" s="1"/>
      <c r="M446" s="1"/>
      <c r="N446" s="41" t="s">
        <v>199</v>
      </c>
    </row>
    <row r="447" spans="1:14" ht="12.75">
      <c r="A447" s="38"/>
      <c r="C447" s="53" t="s">
        <v>489</v>
      </c>
      <c r="D447" s="54"/>
      <c r="E447" s="1" t="s">
        <v>101</v>
      </c>
      <c r="F447" s="39">
        <v>10</v>
      </c>
      <c r="G447" s="19" t="s">
        <v>98</v>
      </c>
      <c r="H447" s="6">
        <v>1</v>
      </c>
      <c r="I447" s="6">
        <v>1</v>
      </c>
      <c r="J447" s="1"/>
      <c r="K447" s="1">
        <v>1</v>
      </c>
      <c r="L447" s="1"/>
      <c r="M447" s="1" t="s">
        <v>389</v>
      </c>
      <c r="N447" s="41" t="s">
        <v>7</v>
      </c>
    </row>
    <row r="448" spans="1:14" ht="12.75">
      <c r="A448" s="38"/>
      <c r="C448" s="57" t="s">
        <v>852</v>
      </c>
      <c r="D448" s="58"/>
      <c r="E448" s="1" t="s">
        <v>101</v>
      </c>
      <c r="F448" s="39">
        <v>10</v>
      </c>
      <c r="G448" s="11" t="s">
        <v>83</v>
      </c>
      <c r="H448" s="31">
        <v>1</v>
      </c>
      <c r="I448" s="31">
        <v>1</v>
      </c>
      <c r="J448" s="31">
        <v>1</v>
      </c>
      <c r="K448" s="31">
        <v>1</v>
      </c>
      <c r="L448" s="31"/>
      <c r="M448" s="39"/>
      <c r="N448" s="135" t="s">
        <v>1117</v>
      </c>
    </row>
    <row r="449" spans="1:14" ht="12.75">
      <c r="A449" s="38"/>
      <c r="C449" s="53" t="s">
        <v>494</v>
      </c>
      <c r="D449" s="54"/>
      <c r="E449" s="1" t="s">
        <v>101</v>
      </c>
      <c r="F449" s="39">
        <v>4</v>
      </c>
      <c r="G449" s="19" t="s">
        <v>98</v>
      </c>
      <c r="H449" s="6"/>
      <c r="I449" s="6"/>
      <c r="J449" s="1"/>
      <c r="K449" s="1"/>
      <c r="L449" s="1"/>
      <c r="M449" s="39" t="s">
        <v>389</v>
      </c>
      <c r="N449" s="4" t="s">
        <v>461</v>
      </c>
    </row>
    <row r="450" spans="1:14" ht="12.75">
      <c r="A450" s="38"/>
      <c r="C450" s="152" t="str">
        <f>CONCATENATE("Set #",B438)</f>
        <v>Set #23</v>
      </c>
      <c r="D450" s="154">
        <f>IF(COUNTIF(M440:M449,"C")&gt;0,"Curses","")</f>
      </c>
      <c r="E450" s="32"/>
      <c r="F450" s="154"/>
      <c r="G450" s="32"/>
      <c r="H450" s="3">
        <f>COUNTA(H440:H449)</f>
        <v>3</v>
      </c>
      <c r="I450" s="3">
        <f>COUNTA(I440:I449)</f>
        <v>2</v>
      </c>
      <c r="J450" s="3">
        <f>COUNTA(J440:J449)</f>
        <v>2</v>
      </c>
      <c r="K450" s="3">
        <f>COUNTA(K440:K449)</f>
        <v>6</v>
      </c>
      <c r="M450" s="38">
        <f>COUNTIF(M440:M449,"DS")+COUNTIF(M440:M449,"VS")+COUNTIF(M440:M449,"Y")+COUNTIF(M440:M449,"Y,O")</f>
        <v>2</v>
      </c>
      <c r="N450" s="32"/>
    </row>
    <row r="451" spans="1:14" ht="12.75">
      <c r="A451" s="38"/>
      <c r="C451" s="33">
        <f>IF(COUNTIF(K440:K449,"CT")&gt;0,"Coin Token","")</f>
      </c>
      <c r="D451" s="33">
        <f>IF(COUNTIF(L440:L449,"VT")&gt;0,"Vict. Token","")</f>
      </c>
      <c r="E451" s="33"/>
      <c r="F451" s="155"/>
      <c r="G451" s="33"/>
      <c r="H451" s="33"/>
      <c r="I451" s="33"/>
      <c r="J451" s="33"/>
      <c r="K451" s="33"/>
      <c r="L451" s="33"/>
      <c r="M451" s="155"/>
      <c r="N451" s="33"/>
    </row>
    <row r="452" spans="1:14" ht="12.75">
      <c r="A452" s="38"/>
      <c r="E452" s="33"/>
      <c r="F452" s="155"/>
      <c r="G452" s="33"/>
      <c r="H452" s="33"/>
      <c r="I452" s="33"/>
      <c r="J452" s="33"/>
      <c r="K452" s="33"/>
      <c r="L452" s="33"/>
      <c r="M452" s="155"/>
      <c r="N452" s="33"/>
    </row>
    <row r="453" spans="1:14" ht="12.75">
      <c r="A453" s="38"/>
      <c r="B453" s="3">
        <v>24</v>
      </c>
      <c r="C453" s="89" t="s">
        <v>401</v>
      </c>
      <c r="E453" s="33"/>
      <c r="F453" s="155">
        <f>SUM(F455:F464)</f>
        <v>65</v>
      </c>
      <c r="G453" s="89"/>
      <c r="H453" s="33" t="s">
        <v>800</v>
      </c>
      <c r="I453" s="156" t="s">
        <v>800</v>
      </c>
      <c r="J453" s="157" t="s">
        <v>800</v>
      </c>
      <c r="K453" s="157" t="s">
        <v>800</v>
      </c>
      <c r="L453" s="158" t="s">
        <v>800</v>
      </c>
      <c r="M453" s="155"/>
      <c r="N453" s="33" t="s">
        <v>800</v>
      </c>
    </row>
    <row r="454" spans="1:14" ht="12.75">
      <c r="A454" s="38"/>
      <c r="C454" s="159" t="str">
        <f>CONCATENATE(F453," Complexity")</f>
        <v>65 Complexity</v>
      </c>
      <c r="D454" s="159"/>
      <c r="E454" s="160" t="s">
        <v>105</v>
      </c>
      <c r="F454" s="164" t="s">
        <v>447</v>
      </c>
      <c r="G454" s="160" t="s">
        <v>816</v>
      </c>
      <c r="H454" s="160" t="s">
        <v>797</v>
      </c>
      <c r="I454" s="161" t="s">
        <v>798</v>
      </c>
      <c r="J454" s="162" t="s">
        <v>799</v>
      </c>
      <c r="K454" s="162" t="s">
        <v>801</v>
      </c>
      <c r="L454" s="163" t="s">
        <v>807</v>
      </c>
      <c r="M454" s="164" t="s">
        <v>388</v>
      </c>
      <c r="N454" s="160" t="s">
        <v>802</v>
      </c>
    </row>
    <row r="455" spans="1:14" ht="12.75">
      <c r="A455" s="38"/>
      <c r="C455" s="53" t="s">
        <v>781</v>
      </c>
      <c r="D455" s="54"/>
      <c r="E455" s="1" t="s">
        <v>101</v>
      </c>
      <c r="F455" s="39">
        <v>2</v>
      </c>
      <c r="G455" s="104" t="s">
        <v>446</v>
      </c>
      <c r="H455" s="6"/>
      <c r="I455" s="6"/>
      <c r="J455" s="1"/>
      <c r="K455" s="1"/>
      <c r="L455" s="1"/>
      <c r="M455" s="1"/>
      <c r="N455" s="40" t="s">
        <v>782</v>
      </c>
    </row>
    <row r="456" spans="1:14" ht="25.5">
      <c r="A456" s="38"/>
      <c r="C456" s="53" t="s">
        <v>134</v>
      </c>
      <c r="D456" s="54"/>
      <c r="E456" s="1" t="s">
        <v>101</v>
      </c>
      <c r="F456" s="39">
        <v>11</v>
      </c>
      <c r="G456" s="18" t="s">
        <v>99</v>
      </c>
      <c r="H456" s="1"/>
      <c r="I456" s="1"/>
      <c r="J456" s="1"/>
      <c r="K456" s="1">
        <v>2</v>
      </c>
      <c r="L456" s="1"/>
      <c r="M456" s="1"/>
      <c r="N456" s="41" t="s">
        <v>1118</v>
      </c>
    </row>
    <row r="457" spans="1:14" ht="25.5">
      <c r="A457" s="38"/>
      <c r="C457" s="53" t="s">
        <v>204</v>
      </c>
      <c r="D457" s="54"/>
      <c r="E457" s="1" t="s">
        <v>101</v>
      </c>
      <c r="F457" s="39">
        <v>10</v>
      </c>
      <c r="G457" s="19" t="s">
        <v>98</v>
      </c>
      <c r="H457" s="1">
        <v>1</v>
      </c>
      <c r="I457" s="1">
        <v>1</v>
      </c>
      <c r="J457" s="1"/>
      <c r="K457" s="1"/>
      <c r="L457" s="1"/>
      <c r="M457" s="1"/>
      <c r="N457" s="41" t="s">
        <v>54</v>
      </c>
    </row>
    <row r="458" spans="1:14" ht="12.75">
      <c r="A458" s="38"/>
      <c r="C458" s="57" t="s">
        <v>831</v>
      </c>
      <c r="D458" s="58"/>
      <c r="E458" s="1" t="s">
        <v>101</v>
      </c>
      <c r="F458" s="39">
        <v>3</v>
      </c>
      <c r="G458" s="11" t="s">
        <v>83</v>
      </c>
      <c r="H458" s="31"/>
      <c r="I458" s="31"/>
      <c r="J458" s="31">
        <v>1</v>
      </c>
      <c r="K458" s="31">
        <v>2</v>
      </c>
      <c r="L458" s="31"/>
      <c r="M458" s="39"/>
      <c r="N458" s="135" t="s">
        <v>4</v>
      </c>
    </row>
    <row r="459" spans="1:14" ht="12.75">
      <c r="A459" s="38"/>
      <c r="C459" s="79" t="s">
        <v>842</v>
      </c>
      <c r="D459" s="80"/>
      <c r="E459" s="21" t="s">
        <v>107</v>
      </c>
      <c r="F459" s="39">
        <v>2</v>
      </c>
      <c r="G459" s="11" t="s">
        <v>83</v>
      </c>
      <c r="H459" s="31"/>
      <c r="I459" s="31"/>
      <c r="J459" s="31"/>
      <c r="K459" s="31"/>
      <c r="L459" s="31" t="s">
        <v>803</v>
      </c>
      <c r="M459" s="39"/>
      <c r="N459" s="140" t="s">
        <v>193</v>
      </c>
    </row>
    <row r="460" spans="1:14" ht="12.75">
      <c r="A460" s="38"/>
      <c r="C460" s="73" t="s">
        <v>837</v>
      </c>
      <c r="D460" s="74"/>
      <c r="E460" s="20" t="s">
        <v>110</v>
      </c>
      <c r="F460" s="39">
        <v>6</v>
      </c>
      <c r="G460" s="11" t="s">
        <v>83</v>
      </c>
      <c r="H460" s="31"/>
      <c r="I460" s="31"/>
      <c r="J460" s="31"/>
      <c r="K460" s="31">
        <v>2</v>
      </c>
      <c r="L460" s="31"/>
      <c r="M460" s="39"/>
      <c r="N460" s="135" t="s">
        <v>195</v>
      </c>
    </row>
    <row r="461" spans="1:14" ht="12.75">
      <c r="A461" s="38"/>
      <c r="C461" s="57" t="s">
        <v>834</v>
      </c>
      <c r="D461" s="58"/>
      <c r="E461" s="1" t="s">
        <v>101</v>
      </c>
      <c r="F461" s="39">
        <v>1</v>
      </c>
      <c r="G461" s="11" t="s">
        <v>83</v>
      </c>
      <c r="H461" s="31">
        <v>3</v>
      </c>
      <c r="I461" s="31"/>
      <c r="J461" s="31"/>
      <c r="K461" s="31"/>
      <c r="L461" s="31"/>
      <c r="M461" s="39"/>
      <c r="N461" s="135" t="s">
        <v>1114</v>
      </c>
    </row>
    <row r="462" spans="1:14" ht="25.5">
      <c r="A462" s="38"/>
      <c r="C462" s="53" t="s">
        <v>420</v>
      </c>
      <c r="D462" s="54"/>
      <c r="E462" s="1" t="s">
        <v>101</v>
      </c>
      <c r="F462" s="39">
        <v>9</v>
      </c>
      <c r="G462" s="28" t="s">
        <v>509</v>
      </c>
      <c r="H462" s="6"/>
      <c r="I462" s="6"/>
      <c r="J462" s="1"/>
      <c r="K462" s="5" t="s">
        <v>605</v>
      </c>
      <c r="L462" s="1"/>
      <c r="M462" s="1" t="s">
        <v>389</v>
      </c>
      <c r="N462" s="100" t="s">
        <v>505</v>
      </c>
    </row>
    <row r="463" spans="1:14" ht="12.75">
      <c r="A463" s="38"/>
      <c r="C463" s="49" t="s">
        <v>94</v>
      </c>
      <c r="D463" s="50"/>
      <c r="E463" s="5" t="s">
        <v>106</v>
      </c>
      <c r="F463" s="39">
        <v>7</v>
      </c>
      <c r="G463" s="12" t="s">
        <v>818</v>
      </c>
      <c r="H463" s="1"/>
      <c r="I463" s="1"/>
      <c r="J463" s="1"/>
      <c r="K463" s="1">
        <v>2</v>
      </c>
      <c r="L463" s="1"/>
      <c r="M463" s="1"/>
      <c r="N463" s="41" t="s">
        <v>11</v>
      </c>
    </row>
    <row r="464" spans="1:14" ht="12.75">
      <c r="A464" s="38"/>
      <c r="C464" s="71" t="s">
        <v>857</v>
      </c>
      <c r="D464" s="72"/>
      <c r="E464" s="1" t="s">
        <v>101</v>
      </c>
      <c r="F464" s="39">
        <v>14</v>
      </c>
      <c r="G464" s="12" t="s">
        <v>818</v>
      </c>
      <c r="H464" s="1">
        <v>1</v>
      </c>
      <c r="I464" s="1">
        <v>1</v>
      </c>
      <c r="J464" s="1">
        <v>1</v>
      </c>
      <c r="K464" s="1">
        <v>2</v>
      </c>
      <c r="L464" s="1"/>
      <c r="M464" s="1"/>
      <c r="N464" s="41" t="s">
        <v>12</v>
      </c>
    </row>
    <row r="465" spans="1:14" ht="12.75">
      <c r="A465" s="38"/>
      <c r="C465" s="152" t="str">
        <f>CONCATENATE("Set #",B453)</f>
        <v>Set #24</v>
      </c>
      <c r="D465" s="154">
        <f>IF(COUNTIF(M455:M464,"C")&gt;0,"Curses","")</f>
      </c>
      <c r="E465" s="32"/>
      <c r="F465" s="154"/>
      <c r="G465" s="32"/>
      <c r="H465" s="3">
        <f>COUNTA(H455:H464)</f>
        <v>3</v>
      </c>
      <c r="I465" s="3">
        <f>COUNTA(I455:I464)</f>
        <v>2</v>
      </c>
      <c r="J465" s="3">
        <f>COUNTA(J455:J464)</f>
        <v>2</v>
      </c>
      <c r="K465" s="3">
        <f>COUNTA(K455:K464)</f>
        <v>6</v>
      </c>
      <c r="M465" s="38">
        <f>COUNTIF(M455:M464,"DS")+COUNTIF(M455:M464,"VS")+COUNTIF(M455:M464,"Y")+COUNTIF(M455:M464,"Y,O")</f>
        <v>1</v>
      </c>
      <c r="N465" s="32"/>
    </row>
    <row r="466" spans="1:14" ht="12.75">
      <c r="A466" s="38"/>
      <c r="C466" s="33" t="str">
        <f>IF(COUNTIF(K455:K464,"CT")&gt;0,"Coin Token","")</f>
        <v>Coin Token</v>
      </c>
      <c r="D466" s="33">
        <f>IF(COUNTIF(L455:L464,"VT")&gt;0,"Vict. Token","")</f>
      </c>
      <c r="E466" s="33"/>
      <c r="F466" s="155"/>
      <c r="G466" s="33"/>
      <c r="H466" s="33"/>
      <c r="I466" s="33"/>
      <c r="J466" s="33"/>
      <c r="K466" s="33"/>
      <c r="L466" s="33"/>
      <c r="M466" s="155"/>
      <c r="N466" s="33"/>
    </row>
    <row r="467" spans="1:14" ht="12.75">
      <c r="A467" s="38"/>
      <c r="E467" s="33"/>
      <c r="F467" s="155"/>
      <c r="G467" s="33"/>
      <c r="H467" s="33"/>
      <c r="I467" s="33"/>
      <c r="J467" s="33"/>
      <c r="K467" s="33"/>
      <c r="L467" s="33"/>
      <c r="M467" s="155"/>
      <c r="N467" s="33"/>
    </row>
    <row r="468" spans="1:14" ht="12.75">
      <c r="A468" s="38"/>
      <c r="B468" s="3">
        <v>25</v>
      </c>
      <c r="C468" s="89" t="s">
        <v>450</v>
      </c>
      <c r="E468" s="33"/>
      <c r="F468" s="155">
        <f>SUM(F470:F479)</f>
        <v>73</v>
      </c>
      <c r="G468" s="89"/>
      <c r="H468" s="33" t="s">
        <v>800</v>
      </c>
      <c r="I468" s="156" t="s">
        <v>800</v>
      </c>
      <c r="J468" s="157" t="s">
        <v>800</v>
      </c>
      <c r="K468" s="157" t="s">
        <v>800</v>
      </c>
      <c r="L468" s="158" t="s">
        <v>800</v>
      </c>
      <c r="M468" s="155"/>
      <c r="N468" s="33" t="s">
        <v>800</v>
      </c>
    </row>
    <row r="469" spans="1:14" ht="12.75">
      <c r="A469" s="38"/>
      <c r="C469" s="159" t="str">
        <f>CONCATENATE(F468," Complexity")</f>
        <v>73 Complexity</v>
      </c>
      <c r="D469" s="159"/>
      <c r="E469" s="160" t="s">
        <v>105</v>
      </c>
      <c r="F469" s="164" t="s">
        <v>447</v>
      </c>
      <c r="G469" s="160" t="s">
        <v>816</v>
      </c>
      <c r="H469" s="160" t="s">
        <v>797</v>
      </c>
      <c r="I469" s="161" t="s">
        <v>798</v>
      </c>
      <c r="J469" s="162" t="s">
        <v>799</v>
      </c>
      <c r="K469" s="162" t="s">
        <v>801</v>
      </c>
      <c r="L469" s="163" t="s">
        <v>807</v>
      </c>
      <c r="M469" s="164" t="s">
        <v>388</v>
      </c>
      <c r="N469" s="160" t="s">
        <v>802</v>
      </c>
    </row>
    <row r="470" spans="1:14" ht="12.75">
      <c r="A470" s="38"/>
      <c r="C470" s="53" t="s">
        <v>411</v>
      </c>
      <c r="D470" s="54"/>
      <c r="E470" s="1" t="s">
        <v>101</v>
      </c>
      <c r="F470" s="39">
        <v>11</v>
      </c>
      <c r="G470" s="28" t="s">
        <v>509</v>
      </c>
      <c r="H470" s="6"/>
      <c r="I470" s="6">
        <v>1</v>
      </c>
      <c r="J470" s="1">
        <v>1</v>
      </c>
      <c r="K470" s="5" t="s">
        <v>605</v>
      </c>
      <c r="L470" s="1"/>
      <c r="M470" s="1"/>
      <c r="N470" s="133" t="s">
        <v>1104</v>
      </c>
    </row>
    <row r="471" spans="1:14" ht="12.75">
      <c r="A471" s="38"/>
      <c r="C471" s="53" t="s">
        <v>138</v>
      </c>
      <c r="D471" s="54"/>
      <c r="E471" s="1" t="s">
        <v>101</v>
      </c>
      <c r="F471" s="39">
        <v>10</v>
      </c>
      <c r="G471" s="19" t="s">
        <v>98</v>
      </c>
      <c r="H471" s="1">
        <v>1</v>
      </c>
      <c r="I471" s="1">
        <v>1</v>
      </c>
      <c r="J471" s="1"/>
      <c r="K471" s="1"/>
      <c r="L471" s="1"/>
      <c r="M471" s="1"/>
      <c r="N471" s="41" t="s">
        <v>178</v>
      </c>
    </row>
    <row r="472" spans="1:14" ht="25.5">
      <c r="A472" s="38"/>
      <c r="C472" s="69" t="s">
        <v>830</v>
      </c>
      <c r="D472" s="70"/>
      <c r="E472" s="22" t="s">
        <v>111</v>
      </c>
      <c r="F472" s="39">
        <v>11</v>
      </c>
      <c r="G472" s="12" t="s">
        <v>818</v>
      </c>
      <c r="H472" s="1" t="s">
        <v>779</v>
      </c>
      <c r="I472" s="1"/>
      <c r="J472" s="1"/>
      <c r="K472" s="1"/>
      <c r="L472" s="1"/>
      <c r="M472" s="1" t="s">
        <v>373</v>
      </c>
      <c r="N472" s="4" t="s">
        <v>182</v>
      </c>
    </row>
    <row r="473" spans="1:14" ht="12.75">
      <c r="A473" s="38"/>
      <c r="C473" s="57" t="s">
        <v>828</v>
      </c>
      <c r="D473" s="58"/>
      <c r="E473" s="1" t="s">
        <v>101</v>
      </c>
      <c r="F473" s="39">
        <v>2</v>
      </c>
      <c r="G473" s="11" t="s">
        <v>83</v>
      </c>
      <c r="H473" s="31"/>
      <c r="I473" s="31"/>
      <c r="J473" s="31"/>
      <c r="K473" s="31"/>
      <c r="L473" s="31"/>
      <c r="M473" s="39"/>
      <c r="N473" s="140" t="s">
        <v>183</v>
      </c>
    </row>
    <row r="474" spans="1:14" ht="12.75">
      <c r="A474" s="38"/>
      <c r="C474" s="79" t="s">
        <v>842</v>
      </c>
      <c r="D474" s="80"/>
      <c r="E474" s="21" t="s">
        <v>107</v>
      </c>
      <c r="F474" s="39">
        <v>2</v>
      </c>
      <c r="G474" s="11" t="s">
        <v>83</v>
      </c>
      <c r="H474" s="31"/>
      <c r="I474" s="31"/>
      <c r="J474" s="31"/>
      <c r="K474" s="31"/>
      <c r="L474" s="31" t="s">
        <v>803</v>
      </c>
      <c r="M474" s="39"/>
      <c r="N474" s="140" t="s">
        <v>193</v>
      </c>
    </row>
    <row r="475" spans="1:14" ht="25.5">
      <c r="A475" s="38"/>
      <c r="C475" s="53" t="s">
        <v>227</v>
      </c>
      <c r="D475" s="54"/>
      <c r="E475" s="1" t="s">
        <v>101</v>
      </c>
      <c r="F475" s="39">
        <v>10</v>
      </c>
      <c r="G475" s="18" t="s">
        <v>99</v>
      </c>
      <c r="H475" s="1" t="s">
        <v>783</v>
      </c>
      <c r="I475" s="1"/>
      <c r="J475" s="1"/>
      <c r="K475" s="1"/>
      <c r="L475" s="1"/>
      <c r="M475" s="1" t="s">
        <v>777</v>
      </c>
      <c r="N475" s="4" t="s">
        <v>1080</v>
      </c>
    </row>
    <row r="476" spans="1:14" ht="12.75">
      <c r="A476" s="38"/>
      <c r="C476" s="71" t="s">
        <v>833</v>
      </c>
      <c r="D476" s="72"/>
      <c r="E476" s="1" t="s">
        <v>101</v>
      </c>
      <c r="F476" s="39">
        <v>3</v>
      </c>
      <c r="G476" s="12" t="s">
        <v>818</v>
      </c>
      <c r="H476" s="1"/>
      <c r="I476" s="1"/>
      <c r="J476" s="1"/>
      <c r="K476" s="1">
        <v>2</v>
      </c>
      <c r="L476" s="48" t="s">
        <v>606</v>
      </c>
      <c r="M476" s="1"/>
      <c r="N476" s="134" t="s">
        <v>58</v>
      </c>
    </row>
    <row r="477" spans="1:14" ht="25.5">
      <c r="A477" s="38"/>
      <c r="C477" s="53" t="s">
        <v>488</v>
      </c>
      <c r="D477" s="54"/>
      <c r="E477" s="1" t="s">
        <v>101</v>
      </c>
      <c r="F477" s="39">
        <v>10</v>
      </c>
      <c r="G477" s="19" t="s">
        <v>98</v>
      </c>
      <c r="H477" s="6"/>
      <c r="I477" s="6"/>
      <c r="J477" s="1"/>
      <c r="K477" s="1"/>
      <c r="L477" s="1"/>
      <c r="M477" s="1" t="s">
        <v>390</v>
      </c>
      <c r="N477" s="128" t="s">
        <v>1025</v>
      </c>
    </row>
    <row r="478" spans="1:14" ht="12.75">
      <c r="A478" s="38"/>
      <c r="C478" s="57" t="s">
        <v>852</v>
      </c>
      <c r="D478" s="58"/>
      <c r="E478" s="1" t="s">
        <v>101</v>
      </c>
      <c r="F478" s="39">
        <v>10</v>
      </c>
      <c r="G478" s="11" t="s">
        <v>83</v>
      </c>
      <c r="H478" s="31">
        <v>1</v>
      </c>
      <c r="I478" s="31">
        <v>1</v>
      </c>
      <c r="J478" s="31">
        <v>1</v>
      </c>
      <c r="K478" s="31">
        <v>1</v>
      </c>
      <c r="L478" s="31"/>
      <c r="M478" s="39"/>
      <c r="N478" s="135" t="s">
        <v>1117</v>
      </c>
    </row>
    <row r="479" spans="1:14" ht="12.75">
      <c r="A479" s="38"/>
      <c r="C479" s="71" t="s">
        <v>858</v>
      </c>
      <c r="D479" s="72"/>
      <c r="E479" s="1" t="s">
        <v>101</v>
      </c>
      <c r="F479" s="39">
        <v>4</v>
      </c>
      <c r="G479" s="12" t="s">
        <v>818</v>
      </c>
      <c r="H479" s="1"/>
      <c r="I479" s="1"/>
      <c r="J479" s="1"/>
      <c r="K479" s="1"/>
      <c r="L479" s="1"/>
      <c r="M479" s="1" t="s">
        <v>389</v>
      </c>
      <c r="N479" s="140" t="s">
        <v>1035</v>
      </c>
    </row>
    <row r="480" spans="1:14" ht="12.75">
      <c r="A480" s="38"/>
      <c r="C480" s="152" t="str">
        <f>CONCATENATE("Set #",B468)</f>
        <v>Set #25</v>
      </c>
      <c r="D480" s="154">
        <f>IF(COUNTIF(M470:M479,"C")&gt;0,"Curses","")</f>
      </c>
      <c r="E480" s="32"/>
      <c r="F480" s="154"/>
      <c r="G480" s="32"/>
      <c r="H480" s="3">
        <f>COUNTA(H470:H479)</f>
        <v>4</v>
      </c>
      <c r="I480" s="3">
        <f>COUNTA(I470:I479)</f>
        <v>3</v>
      </c>
      <c r="J480" s="3">
        <f>COUNTA(J470:J479)</f>
        <v>2</v>
      </c>
      <c r="K480" s="3">
        <f>COUNTA(K470:K479)</f>
        <v>3</v>
      </c>
      <c r="M480" s="38">
        <f>COUNTIF(M470:M479,"DS")+COUNTIF(M470:M479,"VS")+COUNTIF(M470:M479,"Y")+COUNTIF(M470:M479,"Y,O")</f>
        <v>2</v>
      </c>
      <c r="N480" s="32"/>
    </row>
    <row r="481" spans="1:14" ht="12.75">
      <c r="A481" s="38"/>
      <c r="C481" s="33" t="str">
        <f>IF(COUNTIF(K470:K479,"CT")&gt;0,"Coin Token","")</f>
        <v>Coin Token</v>
      </c>
      <c r="D481" s="33" t="str">
        <f>IF(COUNTIF(L470:L479,"VT")&gt;0,"Vict. Token","")</f>
        <v>Vict. Token</v>
      </c>
      <c r="E481" s="33"/>
      <c r="F481" s="155"/>
      <c r="G481" s="33"/>
      <c r="H481" s="33"/>
      <c r="I481" s="33"/>
      <c r="J481" s="33"/>
      <c r="K481" s="33"/>
      <c r="L481" s="33"/>
      <c r="M481" s="155"/>
      <c r="N481" s="33"/>
    </row>
    <row r="482" spans="1:14" ht="12.75">
      <c r="A482" s="38"/>
      <c r="E482" s="33"/>
      <c r="F482" s="155"/>
      <c r="G482" s="33"/>
      <c r="H482" s="33"/>
      <c r="I482" s="33"/>
      <c r="J482" s="33"/>
      <c r="K482" s="33"/>
      <c r="L482" s="33"/>
      <c r="M482" s="155"/>
      <c r="N482" s="33"/>
    </row>
    <row r="483" spans="1:14" ht="12.75">
      <c r="A483" s="38"/>
      <c r="B483" s="3">
        <v>26</v>
      </c>
      <c r="C483" s="89" t="s">
        <v>426</v>
      </c>
      <c r="E483" s="33"/>
      <c r="F483" s="155">
        <f>SUM(F485:F494)</f>
        <v>79</v>
      </c>
      <c r="G483" s="89"/>
      <c r="H483" s="33" t="s">
        <v>800</v>
      </c>
      <c r="I483" s="156" t="s">
        <v>800</v>
      </c>
      <c r="J483" s="157" t="s">
        <v>800</v>
      </c>
      <c r="K483" s="157" t="s">
        <v>800</v>
      </c>
      <c r="L483" s="158" t="s">
        <v>800</v>
      </c>
      <c r="M483" s="155"/>
      <c r="N483" s="33" t="s">
        <v>800</v>
      </c>
    </row>
    <row r="484" spans="1:14" ht="12.75">
      <c r="A484" s="38"/>
      <c r="C484" s="159" t="str">
        <f>CONCATENATE(F483," Complexity")</f>
        <v>79 Complexity</v>
      </c>
      <c r="D484" s="159"/>
      <c r="E484" s="160" t="s">
        <v>105</v>
      </c>
      <c r="F484" s="164" t="s">
        <v>447</v>
      </c>
      <c r="G484" s="160" t="s">
        <v>816</v>
      </c>
      <c r="H484" s="160" t="s">
        <v>797</v>
      </c>
      <c r="I484" s="161" t="s">
        <v>798</v>
      </c>
      <c r="J484" s="162" t="s">
        <v>799</v>
      </c>
      <c r="K484" s="162" t="s">
        <v>801</v>
      </c>
      <c r="L484" s="163" t="s">
        <v>807</v>
      </c>
      <c r="M484" s="164" t="s">
        <v>388</v>
      </c>
      <c r="N484" s="160" t="s">
        <v>802</v>
      </c>
    </row>
    <row r="485" spans="1:14" ht="12.75">
      <c r="A485" s="38"/>
      <c r="C485" s="53" t="s">
        <v>411</v>
      </c>
      <c r="D485" s="54"/>
      <c r="E485" s="1" t="s">
        <v>101</v>
      </c>
      <c r="F485" s="39">
        <v>11</v>
      </c>
      <c r="G485" s="28" t="s">
        <v>509</v>
      </c>
      <c r="H485" s="6"/>
      <c r="I485" s="6">
        <v>1</v>
      </c>
      <c r="J485" s="1">
        <v>1</v>
      </c>
      <c r="K485" s="5" t="s">
        <v>605</v>
      </c>
      <c r="L485" s="1"/>
      <c r="M485" s="1"/>
      <c r="N485" s="133" t="s">
        <v>1104</v>
      </c>
    </row>
    <row r="486" spans="1:14" ht="25.5">
      <c r="A486" s="38"/>
      <c r="C486" s="53" t="s">
        <v>152</v>
      </c>
      <c r="D486" s="54"/>
      <c r="E486" s="1" t="s">
        <v>101</v>
      </c>
      <c r="F486" s="39">
        <v>7</v>
      </c>
      <c r="G486" s="18" t="s">
        <v>99</v>
      </c>
      <c r="H486" s="1"/>
      <c r="I486" s="1"/>
      <c r="J486" s="1"/>
      <c r="K486" s="1"/>
      <c r="L486" s="1"/>
      <c r="M486" s="1" t="s">
        <v>389</v>
      </c>
      <c r="N486" s="4" t="s">
        <v>715</v>
      </c>
    </row>
    <row r="487" spans="1:14" ht="25.5">
      <c r="A487" s="38"/>
      <c r="C487" s="65" t="s">
        <v>158</v>
      </c>
      <c r="D487" s="66"/>
      <c r="E487" s="20" t="s">
        <v>110</v>
      </c>
      <c r="F487" s="39">
        <v>6</v>
      </c>
      <c r="G487" s="18" t="s">
        <v>99</v>
      </c>
      <c r="H487" s="1">
        <v>2</v>
      </c>
      <c r="I487" s="1"/>
      <c r="J487" s="1"/>
      <c r="K487" s="1"/>
      <c r="L487" s="1"/>
      <c r="M487" s="1"/>
      <c r="N487" s="4" t="s">
        <v>74</v>
      </c>
    </row>
    <row r="488" spans="1:14" ht="25.5">
      <c r="A488" s="38"/>
      <c r="C488" s="71" t="s">
        <v>841</v>
      </c>
      <c r="D488" s="72"/>
      <c r="E488" s="1" t="s">
        <v>101</v>
      </c>
      <c r="F488" s="39">
        <v>11</v>
      </c>
      <c r="G488" s="12" t="s">
        <v>818</v>
      </c>
      <c r="H488" s="1"/>
      <c r="I488" s="1"/>
      <c r="J488" s="1"/>
      <c r="K488" s="1">
        <v>1</v>
      </c>
      <c r="L488" s="48" t="s">
        <v>606</v>
      </c>
      <c r="M488" s="1" t="s">
        <v>374</v>
      </c>
      <c r="N488" s="134" t="s">
        <v>187</v>
      </c>
    </row>
    <row r="489" spans="1:14" ht="12.75">
      <c r="A489" s="38"/>
      <c r="C489" s="75" t="s">
        <v>458</v>
      </c>
      <c r="D489" s="76"/>
      <c r="E489" s="1" t="s">
        <v>101</v>
      </c>
      <c r="F489" s="39">
        <v>2</v>
      </c>
      <c r="G489" s="15" t="s">
        <v>103</v>
      </c>
      <c r="H489" s="1"/>
      <c r="I489" s="1"/>
      <c r="J489" s="1"/>
      <c r="K489" s="1" t="s">
        <v>803</v>
      </c>
      <c r="L489" s="1"/>
      <c r="M489" s="1"/>
      <c r="N489" s="4" t="s">
        <v>767</v>
      </c>
    </row>
    <row r="490" spans="1:14" ht="12.75">
      <c r="A490" s="38"/>
      <c r="C490" s="59" t="s">
        <v>836</v>
      </c>
      <c r="D490" s="60"/>
      <c r="E490" s="1" t="s">
        <v>101</v>
      </c>
      <c r="F490" s="39">
        <v>4</v>
      </c>
      <c r="G490" s="11" t="s">
        <v>83</v>
      </c>
      <c r="H490" s="31"/>
      <c r="I490" s="31"/>
      <c r="J490" s="31"/>
      <c r="K490" s="31"/>
      <c r="L490" s="31"/>
      <c r="M490" s="39" t="s">
        <v>389</v>
      </c>
      <c r="N490" s="140" t="s">
        <v>198</v>
      </c>
    </row>
    <row r="491" spans="1:14" ht="12.75">
      <c r="A491" s="38"/>
      <c r="C491" s="53" t="s">
        <v>265</v>
      </c>
      <c r="D491" s="54"/>
      <c r="E491" s="1" t="s">
        <v>101</v>
      </c>
      <c r="F491" s="39">
        <v>10</v>
      </c>
      <c r="G491" s="9" t="s">
        <v>101</v>
      </c>
      <c r="H491" s="1"/>
      <c r="I491" s="1">
        <v>1</v>
      </c>
      <c r="J491" s="1"/>
      <c r="K491" s="1"/>
      <c r="L491" s="1"/>
      <c r="M491" s="1" t="s">
        <v>389</v>
      </c>
      <c r="N491" s="41" t="s">
        <v>1016</v>
      </c>
    </row>
    <row r="492" spans="1:14" ht="25.5">
      <c r="A492" s="38"/>
      <c r="C492" s="53" t="s">
        <v>488</v>
      </c>
      <c r="D492" s="54"/>
      <c r="E492" s="1" t="s">
        <v>101</v>
      </c>
      <c r="F492" s="39">
        <v>10</v>
      </c>
      <c r="G492" s="19" t="s">
        <v>98</v>
      </c>
      <c r="H492" s="6"/>
      <c r="I492" s="6"/>
      <c r="J492" s="1"/>
      <c r="K492" s="1"/>
      <c r="L492" s="1"/>
      <c r="M492" s="1" t="s">
        <v>390</v>
      </c>
      <c r="N492" s="128" t="s">
        <v>1025</v>
      </c>
    </row>
    <row r="493" spans="1:14" ht="12.75">
      <c r="A493" s="38"/>
      <c r="C493" s="71" t="s">
        <v>857</v>
      </c>
      <c r="D493" s="72"/>
      <c r="E493" s="1" t="s">
        <v>101</v>
      </c>
      <c r="F493" s="39">
        <v>14</v>
      </c>
      <c r="G493" s="12" t="s">
        <v>818</v>
      </c>
      <c r="H493" s="1">
        <v>1</v>
      </c>
      <c r="I493" s="1">
        <v>1</v>
      </c>
      <c r="J493" s="1">
        <v>1</v>
      </c>
      <c r="K493" s="1">
        <v>2</v>
      </c>
      <c r="L493" s="1"/>
      <c r="M493" s="1"/>
      <c r="N493" s="41" t="s">
        <v>12</v>
      </c>
    </row>
    <row r="494" spans="1:14" ht="12.75">
      <c r="A494" s="38"/>
      <c r="C494" s="53" t="s">
        <v>507</v>
      </c>
      <c r="D494" s="54"/>
      <c r="E494" s="1" t="s">
        <v>101</v>
      </c>
      <c r="F494" s="39">
        <v>4</v>
      </c>
      <c r="G494" s="104" t="s">
        <v>446</v>
      </c>
      <c r="H494" s="1">
        <v>3</v>
      </c>
      <c r="I494" s="1"/>
      <c r="J494" s="1">
        <v>1</v>
      </c>
      <c r="K494" s="1">
        <v>3</v>
      </c>
      <c r="L494" s="1"/>
      <c r="M494" s="1"/>
      <c r="N494" s="41" t="s">
        <v>14</v>
      </c>
    </row>
    <row r="495" spans="1:14" ht="12.75">
      <c r="A495" s="38"/>
      <c r="C495" s="152" t="str">
        <f>CONCATENATE("Set #",B483)</f>
        <v>Set #26</v>
      </c>
      <c r="D495" s="154">
        <f>IF(COUNTIF(M485:M494,"C")&gt;0,"Curses","")</f>
      </c>
      <c r="E495" s="32"/>
      <c r="F495" s="154"/>
      <c r="G495" s="32"/>
      <c r="H495" s="3">
        <f>COUNTA(H485:H494)</f>
        <v>3</v>
      </c>
      <c r="I495" s="3">
        <f>COUNTA(I485:I494)</f>
        <v>3</v>
      </c>
      <c r="J495" s="3">
        <f>COUNTA(J485:J494)</f>
        <v>3</v>
      </c>
      <c r="K495" s="3">
        <f>COUNTA(K485:K494)</f>
        <v>5</v>
      </c>
      <c r="M495" s="38">
        <f>COUNTIF(M485:M494,"DS")+COUNTIF(M485:M494,"VS")+COUNTIF(M485:M494,"Y")+COUNTIF(M485:M494,"Y,O")</f>
        <v>4</v>
      </c>
      <c r="N495" s="32"/>
    </row>
    <row r="496" spans="1:14" ht="12.75">
      <c r="A496" s="38"/>
      <c r="C496" s="33" t="str">
        <f>IF(COUNTIF(K485:K494,"CT")&gt;0,"Coin Token","")</f>
        <v>Coin Token</v>
      </c>
      <c r="D496" s="33" t="str">
        <f>IF(COUNTIF(L485:L494,"VT")&gt;0,"Vict. Token","")</f>
        <v>Vict. Token</v>
      </c>
      <c r="E496" s="33"/>
      <c r="F496" s="155"/>
      <c r="G496" s="33"/>
      <c r="H496" s="33"/>
      <c r="I496" s="33"/>
      <c r="J496" s="33"/>
      <c r="K496" s="33"/>
      <c r="L496" s="33"/>
      <c r="M496" s="155"/>
      <c r="N496" s="33"/>
    </row>
    <row r="497" spans="1:14" ht="12.75">
      <c r="A497" s="38"/>
      <c r="E497" s="33"/>
      <c r="F497" s="155"/>
      <c r="G497" s="33"/>
      <c r="H497" s="33"/>
      <c r="I497" s="33"/>
      <c r="J497" s="33"/>
      <c r="K497" s="33"/>
      <c r="L497" s="33"/>
      <c r="M497" s="155"/>
      <c r="N497" s="33"/>
    </row>
    <row r="498" spans="1:14" ht="12.75">
      <c r="A498" s="38"/>
      <c r="B498" s="3">
        <v>27</v>
      </c>
      <c r="C498" s="89" t="s">
        <v>427</v>
      </c>
      <c r="E498" s="33"/>
      <c r="F498" s="155">
        <f>SUM(F500:F509)</f>
        <v>67</v>
      </c>
      <c r="G498" s="89"/>
      <c r="H498" s="33" t="s">
        <v>800</v>
      </c>
      <c r="I498" s="156" t="s">
        <v>800</v>
      </c>
      <c r="J498" s="157" t="s">
        <v>800</v>
      </c>
      <c r="K498" s="157" t="s">
        <v>800</v>
      </c>
      <c r="L498" s="158" t="s">
        <v>800</v>
      </c>
      <c r="M498" s="155"/>
      <c r="N498" s="33" t="s">
        <v>800</v>
      </c>
    </row>
    <row r="499" spans="1:14" ht="12.75">
      <c r="A499" s="38"/>
      <c r="C499" s="159" t="str">
        <f>CONCATENATE(F498," Complexity")</f>
        <v>67 Complexity</v>
      </c>
      <c r="D499" s="159"/>
      <c r="E499" s="160" t="s">
        <v>105</v>
      </c>
      <c r="F499" s="164" t="s">
        <v>447</v>
      </c>
      <c r="G499" s="160" t="s">
        <v>816</v>
      </c>
      <c r="H499" s="160" t="s">
        <v>797</v>
      </c>
      <c r="I499" s="161" t="s">
        <v>798</v>
      </c>
      <c r="J499" s="162" t="s">
        <v>799</v>
      </c>
      <c r="K499" s="162" t="s">
        <v>801</v>
      </c>
      <c r="L499" s="163" t="s">
        <v>807</v>
      </c>
      <c r="M499" s="164" t="s">
        <v>388</v>
      </c>
      <c r="N499" s="160" t="s">
        <v>802</v>
      </c>
    </row>
    <row r="500" spans="1:14" ht="12.75">
      <c r="A500" s="38"/>
      <c r="C500" s="53" t="s">
        <v>508</v>
      </c>
      <c r="D500" s="54"/>
      <c r="E500" s="1" t="s">
        <v>101</v>
      </c>
      <c r="F500" s="39">
        <v>2</v>
      </c>
      <c r="G500" s="104" t="s">
        <v>446</v>
      </c>
      <c r="H500" s="6"/>
      <c r="I500" s="6"/>
      <c r="J500" s="1"/>
      <c r="K500" s="1">
        <v>3</v>
      </c>
      <c r="L500" s="1"/>
      <c r="M500" s="23" t="s">
        <v>100</v>
      </c>
      <c r="N500" s="132" t="s">
        <v>1102</v>
      </c>
    </row>
    <row r="501" spans="1:14" ht="12.75">
      <c r="A501" s="38"/>
      <c r="C501" s="53" t="s">
        <v>118</v>
      </c>
      <c r="D501" s="54"/>
      <c r="E501" s="1" t="s">
        <v>101</v>
      </c>
      <c r="F501" s="39">
        <v>3</v>
      </c>
      <c r="G501" s="15" t="s">
        <v>103</v>
      </c>
      <c r="H501" s="1">
        <v>3</v>
      </c>
      <c r="I501" s="1"/>
      <c r="J501" s="1"/>
      <c r="K501" s="1"/>
      <c r="L501" s="1"/>
      <c r="M501" s="1"/>
      <c r="N501" s="41" t="s">
        <v>1111</v>
      </c>
    </row>
    <row r="502" spans="1:14" ht="12.75">
      <c r="A502" s="38"/>
      <c r="C502" s="53" t="s">
        <v>161</v>
      </c>
      <c r="D502" s="54"/>
      <c r="E502" s="1" t="s">
        <v>101</v>
      </c>
      <c r="F502" s="39">
        <v>12</v>
      </c>
      <c r="G502" s="19" t="s">
        <v>98</v>
      </c>
      <c r="H502" s="1" t="s">
        <v>803</v>
      </c>
      <c r="I502" s="1">
        <v>1</v>
      </c>
      <c r="J502" s="1">
        <v>1</v>
      </c>
      <c r="K502" s="1"/>
      <c r="L502" s="1"/>
      <c r="M502" s="1" t="s">
        <v>389</v>
      </c>
      <c r="N502" s="136" t="s">
        <v>15</v>
      </c>
    </row>
    <row r="503" spans="1:14" ht="12.75">
      <c r="A503" s="38"/>
      <c r="C503" s="57" t="s">
        <v>828</v>
      </c>
      <c r="D503" s="58"/>
      <c r="E503" s="1" t="s">
        <v>101</v>
      </c>
      <c r="F503" s="39">
        <v>2</v>
      </c>
      <c r="G503" s="11" t="s">
        <v>83</v>
      </c>
      <c r="H503" s="31"/>
      <c r="I503" s="31"/>
      <c r="J503" s="31"/>
      <c r="K503" s="31"/>
      <c r="L503" s="31"/>
      <c r="M503" s="39"/>
      <c r="N503" s="140" t="s">
        <v>183</v>
      </c>
    </row>
    <row r="504" spans="1:14" ht="12.75">
      <c r="A504" s="38"/>
      <c r="C504" s="61" t="s">
        <v>214</v>
      </c>
      <c r="D504" s="62"/>
      <c r="E504" s="8" t="s">
        <v>112</v>
      </c>
      <c r="F504" s="39">
        <v>13</v>
      </c>
      <c r="G504" s="16" t="s">
        <v>102</v>
      </c>
      <c r="H504" s="1">
        <v>1</v>
      </c>
      <c r="I504" s="1">
        <v>1</v>
      </c>
      <c r="J504" s="1"/>
      <c r="K504" s="1"/>
      <c r="L504" s="1"/>
      <c r="M504" s="1"/>
      <c r="N504" s="41" t="s">
        <v>1108</v>
      </c>
    </row>
    <row r="505" spans="1:14" ht="12.75">
      <c r="A505" s="38"/>
      <c r="C505" s="73" t="s">
        <v>837</v>
      </c>
      <c r="D505" s="74"/>
      <c r="E505" s="20" t="s">
        <v>110</v>
      </c>
      <c r="F505" s="39">
        <v>6</v>
      </c>
      <c r="G505" s="11" t="s">
        <v>83</v>
      </c>
      <c r="H505" s="31"/>
      <c r="I505" s="31"/>
      <c r="J505" s="31"/>
      <c r="K505" s="31">
        <v>2</v>
      </c>
      <c r="L505" s="31"/>
      <c r="M505" s="39"/>
      <c r="N505" s="135" t="s">
        <v>195</v>
      </c>
    </row>
    <row r="506" spans="1:14" ht="25.5">
      <c r="A506" s="38"/>
      <c r="C506" s="53" t="s">
        <v>213</v>
      </c>
      <c r="D506" s="54"/>
      <c r="E506" s="1" t="s">
        <v>101</v>
      </c>
      <c r="F506" s="39">
        <v>9</v>
      </c>
      <c r="G506" s="15" t="s">
        <v>103</v>
      </c>
      <c r="H506" s="1" t="s">
        <v>803</v>
      </c>
      <c r="I506" s="1">
        <v>1</v>
      </c>
      <c r="J506" s="1"/>
      <c r="K506" s="1"/>
      <c r="L506" s="1"/>
      <c r="M506" s="1"/>
      <c r="N506" s="41" t="s">
        <v>200</v>
      </c>
    </row>
    <row r="507" spans="1:14" ht="25.5">
      <c r="A507" s="38"/>
      <c r="C507" s="53" t="s">
        <v>420</v>
      </c>
      <c r="D507" s="54"/>
      <c r="E507" s="1" t="s">
        <v>101</v>
      </c>
      <c r="F507" s="39">
        <v>9</v>
      </c>
      <c r="G507" s="28" t="s">
        <v>509</v>
      </c>
      <c r="H507" s="6"/>
      <c r="I507" s="6"/>
      <c r="J507" s="1"/>
      <c r="K507" s="5" t="s">
        <v>605</v>
      </c>
      <c r="L507" s="1"/>
      <c r="M507" s="1" t="s">
        <v>389</v>
      </c>
      <c r="N507" s="100" t="s">
        <v>505</v>
      </c>
    </row>
    <row r="508" spans="1:14" ht="25.5">
      <c r="A508" s="38"/>
      <c r="C508" s="53" t="s">
        <v>277</v>
      </c>
      <c r="D508" s="54"/>
      <c r="E508" s="1" t="s">
        <v>101</v>
      </c>
      <c r="F508" s="39">
        <v>7</v>
      </c>
      <c r="G508" s="18" t="s">
        <v>99</v>
      </c>
      <c r="H508" s="1"/>
      <c r="I508" s="1"/>
      <c r="J508" s="1"/>
      <c r="K508" s="1">
        <v>3</v>
      </c>
      <c r="L508" s="1"/>
      <c r="M508" s="1"/>
      <c r="N508" s="41" t="s">
        <v>8</v>
      </c>
    </row>
    <row r="509" spans="1:14" ht="12.75">
      <c r="A509" s="38"/>
      <c r="C509" s="53" t="s">
        <v>494</v>
      </c>
      <c r="D509" s="54"/>
      <c r="E509" s="1" t="s">
        <v>101</v>
      </c>
      <c r="F509" s="39">
        <v>4</v>
      </c>
      <c r="G509" s="19" t="s">
        <v>98</v>
      </c>
      <c r="H509" s="6"/>
      <c r="I509" s="6"/>
      <c r="J509" s="1"/>
      <c r="K509" s="1"/>
      <c r="L509" s="1"/>
      <c r="M509" s="39" t="s">
        <v>389</v>
      </c>
      <c r="N509" s="4" t="s">
        <v>461</v>
      </c>
    </row>
    <row r="510" spans="1:14" ht="12.75">
      <c r="A510" s="38"/>
      <c r="C510" s="152" t="str">
        <f>CONCATENATE("Set #",B498)</f>
        <v>Set #27</v>
      </c>
      <c r="D510" s="154" t="str">
        <f>IF(COUNTIF(M500:M509,"C")&gt;0,"Curses","")</f>
        <v>Curses</v>
      </c>
      <c r="E510" s="32"/>
      <c r="F510" s="154"/>
      <c r="G510" s="32"/>
      <c r="H510" s="3">
        <f>COUNTA(H500:H509)</f>
        <v>4</v>
      </c>
      <c r="I510" s="3">
        <f>COUNTA(I500:I509)</f>
        <v>3</v>
      </c>
      <c r="J510" s="3">
        <f>COUNTA(J500:J509)</f>
        <v>1</v>
      </c>
      <c r="K510" s="3">
        <f>COUNTA(K500:K509)</f>
        <v>4</v>
      </c>
      <c r="M510" s="38">
        <f>COUNTIF(M500:M509,"DS")+COUNTIF(M500:M509,"VS")+COUNTIF(M500:M509,"Y")+COUNTIF(M500:M509,"Y,O")</f>
        <v>3</v>
      </c>
      <c r="N510" s="32"/>
    </row>
    <row r="511" spans="1:14" ht="12.75">
      <c r="A511" s="38"/>
      <c r="C511" s="33" t="str">
        <f>IF(COUNTIF(K500:K509,"CT")&gt;0,"Coin Token","")</f>
        <v>Coin Token</v>
      </c>
      <c r="D511" s="33">
        <f>IF(COUNTIF(L500:L509,"VT")&gt;0,"Vict. Token","")</f>
      </c>
      <c r="E511" s="33"/>
      <c r="F511" s="155"/>
      <c r="G511" s="33"/>
      <c r="H511" s="33"/>
      <c r="I511" s="33"/>
      <c r="J511" s="33"/>
      <c r="K511" s="33"/>
      <c r="L511" s="33"/>
      <c r="M511" s="155"/>
      <c r="N511" s="33"/>
    </row>
    <row r="512" spans="1:14" ht="12.75">
      <c r="A512" s="38"/>
      <c r="E512" s="33"/>
      <c r="F512" s="155"/>
      <c r="G512" s="33"/>
      <c r="H512" s="33"/>
      <c r="I512" s="33"/>
      <c r="J512" s="33"/>
      <c r="K512" s="33"/>
      <c r="L512" s="33"/>
      <c r="M512" s="155"/>
      <c r="N512" s="33"/>
    </row>
    <row r="513" spans="1:14" ht="12.75">
      <c r="A513" s="38"/>
      <c r="B513" s="3">
        <v>28</v>
      </c>
      <c r="C513" s="89" t="s">
        <v>428</v>
      </c>
      <c r="E513" s="33"/>
      <c r="F513" s="155">
        <f>SUM(F515:F524)</f>
        <v>66</v>
      </c>
      <c r="G513" s="89"/>
      <c r="H513" s="33" t="s">
        <v>800</v>
      </c>
      <c r="I513" s="156" t="s">
        <v>800</v>
      </c>
      <c r="J513" s="157" t="s">
        <v>800</v>
      </c>
      <c r="K513" s="157" t="s">
        <v>800</v>
      </c>
      <c r="L513" s="158" t="s">
        <v>800</v>
      </c>
      <c r="M513" s="155"/>
      <c r="N513" s="33" t="s">
        <v>800</v>
      </c>
    </row>
    <row r="514" spans="1:14" ht="12.75">
      <c r="A514" s="38"/>
      <c r="C514" s="159" t="str">
        <f>CONCATENATE(F513," Complexity")</f>
        <v>66 Complexity</v>
      </c>
      <c r="D514" s="159"/>
      <c r="E514" s="160" t="s">
        <v>105</v>
      </c>
      <c r="F514" s="164" t="s">
        <v>447</v>
      </c>
      <c r="G514" s="160" t="s">
        <v>816</v>
      </c>
      <c r="H514" s="160" t="s">
        <v>797</v>
      </c>
      <c r="I514" s="161" t="s">
        <v>798</v>
      </c>
      <c r="J514" s="162" t="s">
        <v>799</v>
      </c>
      <c r="K514" s="162" t="s">
        <v>801</v>
      </c>
      <c r="L514" s="163" t="s">
        <v>807</v>
      </c>
      <c r="M514" s="164" t="s">
        <v>388</v>
      </c>
      <c r="N514" s="160" t="s">
        <v>802</v>
      </c>
    </row>
    <row r="515" spans="1:14" ht="12.75">
      <c r="A515" s="38"/>
      <c r="C515" s="53" t="s">
        <v>138</v>
      </c>
      <c r="D515" s="54"/>
      <c r="E515" s="1" t="s">
        <v>101</v>
      </c>
      <c r="F515" s="39">
        <v>10</v>
      </c>
      <c r="G515" s="19" t="s">
        <v>98</v>
      </c>
      <c r="H515" s="1">
        <v>1</v>
      </c>
      <c r="I515" s="1">
        <v>1</v>
      </c>
      <c r="J515" s="1"/>
      <c r="K515" s="1"/>
      <c r="L515" s="1"/>
      <c r="M515" s="1"/>
      <c r="N515" s="41" t="s">
        <v>178</v>
      </c>
    </row>
    <row r="516" spans="1:14" ht="12.75">
      <c r="A516" s="38"/>
      <c r="C516" s="53" t="s">
        <v>139</v>
      </c>
      <c r="D516" s="68"/>
      <c r="E516" s="21" t="s">
        <v>108</v>
      </c>
      <c r="F516" s="39">
        <v>8</v>
      </c>
      <c r="G516" s="15" t="s">
        <v>103</v>
      </c>
      <c r="H516" s="1">
        <v>1</v>
      </c>
      <c r="I516" s="1">
        <v>1</v>
      </c>
      <c r="J516" s="1"/>
      <c r="K516" s="1"/>
      <c r="L516" s="1">
        <v>1</v>
      </c>
      <c r="M516" s="1"/>
      <c r="N516" s="41" t="s">
        <v>1001</v>
      </c>
    </row>
    <row r="517" spans="1:14" ht="12.75">
      <c r="A517" s="38"/>
      <c r="C517" s="57" t="s">
        <v>831</v>
      </c>
      <c r="D517" s="58"/>
      <c r="E517" s="1" t="s">
        <v>101</v>
      </c>
      <c r="F517" s="39">
        <v>3</v>
      </c>
      <c r="G517" s="11" t="s">
        <v>83</v>
      </c>
      <c r="H517" s="31"/>
      <c r="I517" s="31"/>
      <c r="J517" s="31">
        <v>1</v>
      </c>
      <c r="K517" s="31">
        <v>2</v>
      </c>
      <c r="L517" s="31"/>
      <c r="M517" s="39"/>
      <c r="N517" s="135" t="s">
        <v>4</v>
      </c>
    </row>
    <row r="518" spans="1:14" ht="25.5">
      <c r="A518" s="38"/>
      <c r="C518" s="73" t="s">
        <v>835</v>
      </c>
      <c r="D518" s="74"/>
      <c r="E518" s="20" t="s">
        <v>110</v>
      </c>
      <c r="F518" s="39">
        <v>7</v>
      </c>
      <c r="G518" s="11" t="s">
        <v>83</v>
      </c>
      <c r="H518" s="31"/>
      <c r="I518" s="31"/>
      <c r="J518" s="31"/>
      <c r="K518" s="31"/>
      <c r="L518" s="31"/>
      <c r="M518" s="39"/>
      <c r="N518" s="140" t="s">
        <v>188</v>
      </c>
    </row>
    <row r="519" spans="1:14" ht="12.75">
      <c r="A519" s="38"/>
      <c r="C519" s="57" t="s">
        <v>832</v>
      </c>
      <c r="D519" s="58"/>
      <c r="E519" s="1" t="s">
        <v>101</v>
      </c>
      <c r="F519" s="39">
        <v>2</v>
      </c>
      <c r="G519" s="11" t="s">
        <v>83</v>
      </c>
      <c r="H519" s="31"/>
      <c r="I519" s="31"/>
      <c r="J519" s="31"/>
      <c r="K519" s="31">
        <v>3</v>
      </c>
      <c r="L519" s="31"/>
      <c r="M519" s="39" t="s">
        <v>784</v>
      </c>
      <c r="N519" s="140" t="s">
        <v>196</v>
      </c>
    </row>
    <row r="520" spans="1:14" ht="12.75">
      <c r="A520" s="38"/>
      <c r="C520" s="59" t="s">
        <v>836</v>
      </c>
      <c r="D520" s="60"/>
      <c r="E520" s="1" t="s">
        <v>101</v>
      </c>
      <c r="F520" s="39">
        <v>4</v>
      </c>
      <c r="G520" s="11" t="s">
        <v>83</v>
      </c>
      <c r="H520" s="31"/>
      <c r="I520" s="31"/>
      <c r="J520" s="31"/>
      <c r="K520" s="31"/>
      <c r="L520" s="31"/>
      <c r="M520" s="39" t="s">
        <v>389</v>
      </c>
      <c r="N520" s="140" t="s">
        <v>198</v>
      </c>
    </row>
    <row r="521" spans="1:14" ht="25.5">
      <c r="A521" s="38"/>
      <c r="C521" s="53" t="s">
        <v>488</v>
      </c>
      <c r="D521" s="54"/>
      <c r="E521" s="1" t="s">
        <v>101</v>
      </c>
      <c r="F521" s="39">
        <v>10</v>
      </c>
      <c r="G521" s="19" t="s">
        <v>98</v>
      </c>
      <c r="H521" s="6"/>
      <c r="I521" s="6"/>
      <c r="J521" s="1"/>
      <c r="K521" s="1"/>
      <c r="L521" s="1"/>
      <c r="M521" s="1" t="s">
        <v>390</v>
      </c>
      <c r="N521" s="128" t="s">
        <v>1025</v>
      </c>
    </row>
    <row r="522" spans="1:14" ht="12.75">
      <c r="A522" s="38"/>
      <c r="C522" s="53" t="s">
        <v>489</v>
      </c>
      <c r="D522" s="54"/>
      <c r="E522" s="1" t="s">
        <v>101</v>
      </c>
      <c r="F522" s="39">
        <v>10</v>
      </c>
      <c r="G522" s="19" t="s">
        <v>98</v>
      </c>
      <c r="H522" s="6">
        <v>1</v>
      </c>
      <c r="I522" s="6">
        <v>1</v>
      </c>
      <c r="J522" s="1"/>
      <c r="K522" s="1">
        <v>1</v>
      </c>
      <c r="L522" s="1"/>
      <c r="M522" s="1" t="s">
        <v>389</v>
      </c>
      <c r="N522" s="41" t="s">
        <v>7</v>
      </c>
    </row>
    <row r="523" spans="1:14" ht="12.75">
      <c r="A523" s="38"/>
      <c r="C523" s="53" t="s">
        <v>495</v>
      </c>
      <c r="D523" s="54"/>
      <c r="E523" s="1" t="s">
        <v>101</v>
      </c>
      <c r="F523" s="39">
        <v>8</v>
      </c>
      <c r="G523" s="19" t="s">
        <v>98</v>
      </c>
      <c r="H523" s="6">
        <v>4</v>
      </c>
      <c r="I523" s="6"/>
      <c r="J523" s="1"/>
      <c r="K523" s="1"/>
      <c r="L523" s="1"/>
      <c r="M523" s="1" t="s">
        <v>817</v>
      </c>
      <c r="N523" s="41" t="s">
        <v>1034</v>
      </c>
    </row>
    <row r="524" spans="1:14" ht="12.75">
      <c r="A524" s="38"/>
      <c r="C524" s="71" t="s">
        <v>858</v>
      </c>
      <c r="D524" s="72"/>
      <c r="E524" s="1" t="s">
        <v>101</v>
      </c>
      <c r="F524" s="39">
        <v>4</v>
      </c>
      <c r="G524" s="12" t="s">
        <v>818</v>
      </c>
      <c r="H524" s="1"/>
      <c r="I524" s="1"/>
      <c r="J524" s="1"/>
      <c r="K524" s="1"/>
      <c r="L524" s="1"/>
      <c r="M524" s="1" t="s">
        <v>389</v>
      </c>
      <c r="N524" s="140" t="s">
        <v>1035</v>
      </c>
    </row>
    <row r="525" spans="1:14" ht="12.75">
      <c r="A525" s="38"/>
      <c r="C525" s="152" t="str">
        <f>CONCATENATE("Set #",B513)</f>
        <v>Set #28</v>
      </c>
      <c r="D525" s="154">
        <f>IF(COUNTIF(M515:M524,"C")&gt;0,"Curses","")</f>
      </c>
      <c r="E525" s="32"/>
      <c r="F525" s="154"/>
      <c r="G525" s="32"/>
      <c r="H525" s="3">
        <f>COUNTA(H515:H524)</f>
        <v>4</v>
      </c>
      <c r="I525" s="3">
        <f>COUNTA(I515:I524)</f>
        <v>3</v>
      </c>
      <c r="J525" s="3">
        <f>COUNTA(J515:J524)</f>
        <v>1</v>
      </c>
      <c r="K525" s="3">
        <f>COUNTA(K515:K524)</f>
        <v>3</v>
      </c>
      <c r="M525" s="38">
        <f>COUNTIF(M515:M524,"DS")+COUNTIF(M515:M524,"VS")+COUNTIF(M515:M524,"Y")+COUNTIF(M515:M524,"Y,O")</f>
        <v>3</v>
      </c>
      <c r="N525" s="32"/>
    </row>
    <row r="526" spans="1:14" ht="12.75">
      <c r="A526" s="38"/>
      <c r="C526" s="33">
        <f>IF(COUNTIF(K515:K524,"CT")&gt;0,"Coin Token","")</f>
      </c>
      <c r="D526" s="33">
        <f>IF(COUNTIF(L515:L524,"VT")&gt;0,"Vict. Token","")</f>
      </c>
      <c r="E526" s="33"/>
      <c r="F526" s="155"/>
      <c r="G526" s="33"/>
      <c r="H526" s="33"/>
      <c r="I526" s="33"/>
      <c r="J526" s="33"/>
      <c r="K526" s="33"/>
      <c r="L526" s="33"/>
      <c r="M526" s="155"/>
      <c r="N526" s="33"/>
    </row>
    <row r="527" spans="1:14" ht="12.75">
      <c r="A527" s="38"/>
      <c r="E527" s="33"/>
      <c r="F527" s="155"/>
      <c r="G527" s="33"/>
      <c r="H527" s="33"/>
      <c r="I527" s="33"/>
      <c r="J527" s="33"/>
      <c r="K527" s="33"/>
      <c r="L527" s="33"/>
      <c r="M527" s="155"/>
      <c r="N527" s="33"/>
    </row>
    <row r="528" spans="1:14" ht="12.75">
      <c r="A528" s="38"/>
      <c r="B528" s="3">
        <v>29</v>
      </c>
      <c r="C528" s="89" t="s">
        <v>429</v>
      </c>
      <c r="E528" s="33"/>
      <c r="F528" s="155">
        <f>SUM(F530:F539)</f>
        <v>73</v>
      </c>
      <c r="G528" s="89"/>
      <c r="H528" s="33" t="s">
        <v>800</v>
      </c>
      <c r="I528" s="156" t="s">
        <v>800</v>
      </c>
      <c r="J528" s="157" t="s">
        <v>800</v>
      </c>
      <c r="K528" s="157" t="s">
        <v>800</v>
      </c>
      <c r="L528" s="158" t="s">
        <v>800</v>
      </c>
      <c r="M528" s="155"/>
      <c r="N528" s="33" t="s">
        <v>800</v>
      </c>
    </row>
    <row r="529" spans="1:14" ht="12.75">
      <c r="A529" s="38"/>
      <c r="C529" s="159" t="str">
        <f>CONCATENATE(F528," Complexity")</f>
        <v>73 Complexity</v>
      </c>
      <c r="D529" s="159"/>
      <c r="E529" s="160" t="s">
        <v>105</v>
      </c>
      <c r="F529" s="164" t="s">
        <v>447</v>
      </c>
      <c r="G529" s="160" t="s">
        <v>816</v>
      </c>
      <c r="H529" s="160" t="s">
        <v>797</v>
      </c>
      <c r="I529" s="161" t="s">
        <v>798</v>
      </c>
      <c r="J529" s="162" t="s">
        <v>799</v>
      </c>
      <c r="K529" s="162" t="s">
        <v>801</v>
      </c>
      <c r="L529" s="163" t="s">
        <v>807</v>
      </c>
      <c r="M529" s="164" t="s">
        <v>388</v>
      </c>
      <c r="N529" s="160" t="s">
        <v>802</v>
      </c>
    </row>
    <row r="530" spans="1:14" ht="12.75">
      <c r="A530" s="38"/>
      <c r="C530" s="53" t="s">
        <v>781</v>
      </c>
      <c r="D530" s="54"/>
      <c r="E530" s="1" t="s">
        <v>101</v>
      </c>
      <c r="F530" s="39">
        <v>2</v>
      </c>
      <c r="G530" s="104" t="s">
        <v>446</v>
      </c>
      <c r="H530" s="6"/>
      <c r="I530" s="6"/>
      <c r="J530" s="1"/>
      <c r="K530" s="1"/>
      <c r="L530" s="1"/>
      <c r="M530" s="1"/>
      <c r="N530" s="40" t="s">
        <v>782</v>
      </c>
    </row>
    <row r="531" spans="1:14" ht="12.75">
      <c r="A531" s="38"/>
      <c r="C531" s="53" t="s">
        <v>138</v>
      </c>
      <c r="D531" s="54"/>
      <c r="E531" s="1" t="s">
        <v>101</v>
      </c>
      <c r="F531" s="39">
        <v>10</v>
      </c>
      <c r="G531" s="19" t="s">
        <v>98</v>
      </c>
      <c r="H531" s="1">
        <v>1</v>
      </c>
      <c r="I531" s="1">
        <v>1</v>
      </c>
      <c r="J531" s="1"/>
      <c r="K531" s="1"/>
      <c r="L531" s="1"/>
      <c r="M531" s="1"/>
      <c r="N531" s="41" t="s">
        <v>178</v>
      </c>
    </row>
    <row r="532" spans="1:14" ht="12.75">
      <c r="A532" s="38"/>
      <c r="C532" s="53" t="s">
        <v>161</v>
      </c>
      <c r="D532" s="54"/>
      <c r="E532" s="1" t="s">
        <v>101</v>
      </c>
      <c r="F532" s="39">
        <v>12</v>
      </c>
      <c r="G532" s="19" t="s">
        <v>98</v>
      </c>
      <c r="H532" s="1" t="s">
        <v>803</v>
      </c>
      <c r="I532" s="1">
        <v>1</v>
      </c>
      <c r="J532" s="1">
        <v>1</v>
      </c>
      <c r="K532" s="1"/>
      <c r="L532" s="1"/>
      <c r="M532" s="1" t="s">
        <v>389</v>
      </c>
      <c r="N532" s="136" t="s">
        <v>15</v>
      </c>
    </row>
    <row r="533" spans="1:14" ht="12.75">
      <c r="A533" s="38"/>
      <c r="C533" s="57" t="s">
        <v>831</v>
      </c>
      <c r="D533" s="58"/>
      <c r="E533" s="1" t="s">
        <v>101</v>
      </c>
      <c r="F533" s="39">
        <v>3</v>
      </c>
      <c r="G533" s="11" t="s">
        <v>83</v>
      </c>
      <c r="H533" s="31"/>
      <c r="I533" s="31"/>
      <c r="J533" s="31">
        <v>1</v>
      </c>
      <c r="K533" s="31">
        <v>2</v>
      </c>
      <c r="L533" s="31"/>
      <c r="M533" s="39"/>
      <c r="N533" s="135" t="s">
        <v>4</v>
      </c>
    </row>
    <row r="534" spans="1:14" ht="25.5">
      <c r="A534" s="38"/>
      <c r="C534" s="71" t="s">
        <v>841</v>
      </c>
      <c r="D534" s="72"/>
      <c r="E534" s="1" t="s">
        <v>101</v>
      </c>
      <c r="F534" s="39">
        <v>11</v>
      </c>
      <c r="G534" s="12" t="s">
        <v>818</v>
      </c>
      <c r="H534" s="1"/>
      <c r="I534" s="1"/>
      <c r="J534" s="1"/>
      <c r="K534" s="1">
        <v>1</v>
      </c>
      <c r="L534" s="48" t="s">
        <v>606</v>
      </c>
      <c r="M534" s="1" t="s">
        <v>374</v>
      </c>
      <c r="N534" s="134" t="s">
        <v>187</v>
      </c>
    </row>
    <row r="535" spans="1:14" ht="12.75">
      <c r="A535" s="38"/>
      <c r="C535" s="61" t="s">
        <v>214</v>
      </c>
      <c r="D535" s="62"/>
      <c r="E535" s="8" t="s">
        <v>112</v>
      </c>
      <c r="F535" s="39">
        <v>13</v>
      </c>
      <c r="G535" s="16" t="s">
        <v>102</v>
      </c>
      <c r="H535" s="1">
        <v>1</v>
      </c>
      <c r="I535" s="1">
        <v>1</v>
      </c>
      <c r="J535" s="1"/>
      <c r="K535" s="1"/>
      <c r="L535" s="1"/>
      <c r="M535" s="1"/>
      <c r="N535" s="41" t="s">
        <v>1108</v>
      </c>
    </row>
    <row r="536" spans="1:14" ht="12.75">
      <c r="A536" s="38"/>
      <c r="C536" s="73" t="s">
        <v>837</v>
      </c>
      <c r="D536" s="74"/>
      <c r="E536" s="20" t="s">
        <v>110</v>
      </c>
      <c r="F536" s="39">
        <v>6</v>
      </c>
      <c r="G536" s="11" t="s">
        <v>83</v>
      </c>
      <c r="H536" s="31"/>
      <c r="I536" s="31"/>
      <c r="J536" s="31"/>
      <c r="K536" s="31">
        <v>2</v>
      </c>
      <c r="L536" s="31"/>
      <c r="M536" s="39"/>
      <c r="N536" s="135" t="s">
        <v>195</v>
      </c>
    </row>
    <row r="537" spans="1:14" ht="12.75">
      <c r="A537" s="38"/>
      <c r="C537" s="57" t="s">
        <v>843</v>
      </c>
      <c r="D537" s="58"/>
      <c r="E537" s="1" t="s">
        <v>101</v>
      </c>
      <c r="F537" s="39">
        <v>6</v>
      </c>
      <c r="G537" s="11" t="s">
        <v>83</v>
      </c>
      <c r="H537" s="31">
        <v>4</v>
      </c>
      <c r="I537" s="31"/>
      <c r="J537" s="31">
        <v>1</v>
      </c>
      <c r="K537" s="31"/>
      <c r="L537" s="31"/>
      <c r="M537" s="39"/>
      <c r="N537" s="135" t="s">
        <v>1024</v>
      </c>
    </row>
    <row r="538" spans="1:14" ht="12.75">
      <c r="A538" s="38"/>
      <c r="C538" s="81" t="s">
        <v>847</v>
      </c>
      <c r="D538" s="82"/>
      <c r="E538" s="20" t="s">
        <v>110</v>
      </c>
      <c r="F538" s="39">
        <v>8</v>
      </c>
      <c r="G538" s="12" t="s">
        <v>818</v>
      </c>
      <c r="H538" s="1"/>
      <c r="I538" s="1"/>
      <c r="J538" s="1"/>
      <c r="K538" s="1">
        <v>2</v>
      </c>
      <c r="L538" s="1"/>
      <c r="M538" s="23" t="s">
        <v>100</v>
      </c>
      <c r="N538" s="41" t="s">
        <v>1028</v>
      </c>
    </row>
    <row r="539" spans="1:14" ht="12.75">
      <c r="A539" s="38"/>
      <c r="C539" s="49" t="s">
        <v>97</v>
      </c>
      <c r="D539" s="50"/>
      <c r="E539" s="5" t="s">
        <v>106</v>
      </c>
      <c r="F539" s="39">
        <v>2</v>
      </c>
      <c r="G539" s="12" t="s">
        <v>818</v>
      </c>
      <c r="H539" s="1"/>
      <c r="I539" s="1"/>
      <c r="J539" s="1"/>
      <c r="K539" s="1" t="s">
        <v>803</v>
      </c>
      <c r="L539" s="1"/>
      <c r="M539" s="1"/>
      <c r="N539" s="4" t="s">
        <v>808</v>
      </c>
    </row>
    <row r="540" spans="1:14" ht="12.75">
      <c r="A540" s="38"/>
      <c r="C540" s="152" t="str">
        <f>CONCATENATE("Set #",B528)</f>
        <v>Set #29</v>
      </c>
      <c r="D540" s="154" t="str">
        <f>IF(COUNTIF(M530:M539,"C")&gt;0,"Curses","")</f>
        <v>Curses</v>
      </c>
      <c r="E540" s="32"/>
      <c r="F540" s="154"/>
      <c r="G540" s="32"/>
      <c r="H540" s="3">
        <f>COUNTA(H530:H539)</f>
        <v>4</v>
      </c>
      <c r="I540" s="3">
        <f>COUNTA(I530:I539)</f>
        <v>3</v>
      </c>
      <c r="J540" s="3">
        <f>COUNTA(J530:J539)</f>
        <v>3</v>
      </c>
      <c r="K540" s="3">
        <f>COUNTA(K530:K539)</f>
        <v>5</v>
      </c>
      <c r="M540" s="38">
        <f>COUNTIF(M530:M539,"DS")+COUNTIF(M530:M539,"VS")+COUNTIF(M530:M539,"Y")+COUNTIF(M530:M539,"Y,O")</f>
        <v>2</v>
      </c>
      <c r="N540" s="32"/>
    </row>
    <row r="541" spans="1:14" ht="12.75">
      <c r="A541" s="38"/>
      <c r="C541" s="33">
        <f>IF(COUNTIF(K530:K539,"CT")&gt;0,"Coin Token","")</f>
      </c>
      <c r="D541" s="33" t="str">
        <f>IF(COUNTIF(L530:L539,"VT")&gt;0,"Vict. Token","")</f>
        <v>Vict. Token</v>
      </c>
      <c r="E541" s="33"/>
      <c r="F541" s="155"/>
      <c r="G541" s="33"/>
      <c r="H541" s="33"/>
      <c r="I541" s="33"/>
      <c r="J541" s="33"/>
      <c r="K541" s="33"/>
      <c r="L541" s="33"/>
      <c r="M541" s="155"/>
      <c r="N541" s="33"/>
    </row>
    <row r="542" spans="1:14" ht="12.75">
      <c r="A542" s="38"/>
      <c r="E542" s="33"/>
      <c r="F542" s="155"/>
      <c r="G542" s="33"/>
      <c r="H542" s="33"/>
      <c r="I542" s="33"/>
      <c r="J542" s="33"/>
      <c r="K542" s="33"/>
      <c r="L542" s="33"/>
      <c r="M542" s="155"/>
      <c r="N542" s="33"/>
    </row>
    <row r="543" spans="1:14" ht="12.75">
      <c r="A543" s="38"/>
      <c r="B543" s="3">
        <v>30</v>
      </c>
      <c r="C543" s="89" t="s">
        <v>430</v>
      </c>
      <c r="E543" s="33"/>
      <c r="F543" s="155">
        <f>SUM(F545:F554)</f>
        <v>73</v>
      </c>
      <c r="G543" s="89"/>
      <c r="H543" s="33" t="s">
        <v>800</v>
      </c>
      <c r="I543" s="156" t="s">
        <v>800</v>
      </c>
      <c r="J543" s="157" t="s">
        <v>800</v>
      </c>
      <c r="K543" s="157" t="s">
        <v>800</v>
      </c>
      <c r="L543" s="158" t="s">
        <v>800</v>
      </c>
      <c r="M543" s="155"/>
      <c r="N543" s="33" t="s">
        <v>800</v>
      </c>
    </row>
    <row r="544" spans="1:14" ht="12.75">
      <c r="A544" s="38"/>
      <c r="C544" s="159" t="str">
        <f>CONCATENATE(F543," Complexity")</f>
        <v>73 Complexity</v>
      </c>
      <c r="D544" s="159"/>
      <c r="E544" s="160" t="s">
        <v>105</v>
      </c>
      <c r="F544" s="164" t="s">
        <v>447</v>
      </c>
      <c r="G544" s="160" t="s">
        <v>816</v>
      </c>
      <c r="H544" s="160" t="s">
        <v>797</v>
      </c>
      <c r="I544" s="161" t="s">
        <v>798</v>
      </c>
      <c r="J544" s="162" t="s">
        <v>799</v>
      </c>
      <c r="K544" s="162" t="s">
        <v>801</v>
      </c>
      <c r="L544" s="163" t="s">
        <v>807</v>
      </c>
      <c r="M544" s="164" t="s">
        <v>388</v>
      </c>
      <c r="N544" s="160" t="s">
        <v>802</v>
      </c>
    </row>
    <row r="545" spans="1:14" ht="12.75">
      <c r="A545" s="38"/>
      <c r="C545" s="53" t="s">
        <v>130</v>
      </c>
      <c r="D545" s="54"/>
      <c r="E545" s="1" t="s">
        <v>101</v>
      </c>
      <c r="F545" s="39">
        <v>10</v>
      </c>
      <c r="G545" s="16" t="s">
        <v>102</v>
      </c>
      <c r="H545" s="1">
        <v>1</v>
      </c>
      <c r="I545" s="1">
        <v>1</v>
      </c>
      <c r="J545" s="1"/>
      <c r="K545" s="1"/>
      <c r="L545" s="1"/>
      <c r="M545" s="1"/>
      <c r="N545" s="41" t="s">
        <v>1106</v>
      </c>
    </row>
    <row r="546" spans="1:14" ht="25.5">
      <c r="A546" s="38"/>
      <c r="C546" s="53" t="s">
        <v>152</v>
      </c>
      <c r="D546" s="54"/>
      <c r="E546" s="1" t="s">
        <v>101</v>
      </c>
      <c r="F546" s="39">
        <v>7</v>
      </c>
      <c r="G546" s="18" t="s">
        <v>99</v>
      </c>
      <c r="H546" s="1"/>
      <c r="I546" s="1"/>
      <c r="J546" s="1"/>
      <c r="K546" s="1"/>
      <c r="L546" s="1"/>
      <c r="M546" s="1" t="s">
        <v>389</v>
      </c>
      <c r="N546" s="4" t="s">
        <v>715</v>
      </c>
    </row>
    <row r="547" spans="1:14" ht="12.75">
      <c r="A547" s="38"/>
      <c r="C547" s="53" t="s">
        <v>151</v>
      </c>
      <c r="D547" s="54"/>
      <c r="E547" s="1" t="s">
        <v>101</v>
      </c>
      <c r="F547" s="39">
        <v>10</v>
      </c>
      <c r="G547" s="17" t="s">
        <v>100</v>
      </c>
      <c r="H547" s="1">
        <v>1</v>
      </c>
      <c r="I547" s="1">
        <v>1</v>
      </c>
      <c r="J547" s="1"/>
      <c r="K547" s="1"/>
      <c r="L547" s="1"/>
      <c r="M547" s="1"/>
      <c r="N547" s="41" t="s">
        <v>53</v>
      </c>
    </row>
    <row r="548" spans="1:14" ht="12.75">
      <c r="A548" s="38"/>
      <c r="C548" s="53" t="s">
        <v>233</v>
      </c>
      <c r="D548" s="54"/>
      <c r="E548" s="1" t="s">
        <v>101</v>
      </c>
      <c r="F548" s="39">
        <v>3</v>
      </c>
      <c r="G548" s="19" t="s">
        <v>98</v>
      </c>
      <c r="H548" s="1"/>
      <c r="I548" s="1"/>
      <c r="J548" s="1"/>
      <c r="K548" s="1"/>
      <c r="L548" s="1"/>
      <c r="M548" s="1"/>
      <c r="N548" s="4" t="s">
        <v>185</v>
      </c>
    </row>
    <row r="549" spans="1:14" ht="25.5">
      <c r="A549" s="38"/>
      <c r="C549" s="53" t="s">
        <v>213</v>
      </c>
      <c r="D549" s="54"/>
      <c r="E549" s="1" t="s">
        <v>101</v>
      </c>
      <c r="F549" s="39">
        <v>9</v>
      </c>
      <c r="G549" s="15" t="s">
        <v>103</v>
      </c>
      <c r="H549" s="1" t="s">
        <v>803</v>
      </c>
      <c r="I549" s="1">
        <v>1</v>
      </c>
      <c r="J549" s="1"/>
      <c r="K549" s="1"/>
      <c r="L549" s="1"/>
      <c r="M549" s="1"/>
      <c r="N549" s="41" t="s">
        <v>200</v>
      </c>
    </row>
    <row r="550" spans="1:14" ht="25.5">
      <c r="A550" s="38"/>
      <c r="C550" s="53" t="s">
        <v>221</v>
      </c>
      <c r="D550" s="54"/>
      <c r="E550" s="1" t="s">
        <v>101</v>
      </c>
      <c r="F550" s="39">
        <v>4</v>
      </c>
      <c r="G550" s="16" t="s">
        <v>102</v>
      </c>
      <c r="H550" s="1"/>
      <c r="I550" s="1"/>
      <c r="J550" s="1"/>
      <c r="K550" s="1"/>
      <c r="L550" s="1"/>
      <c r="M550" s="1" t="s">
        <v>103</v>
      </c>
      <c r="N550" s="4" t="s">
        <v>937</v>
      </c>
    </row>
    <row r="551" spans="1:14" ht="25.5">
      <c r="A551" s="38"/>
      <c r="C551" s="53" t="s">
        <v>277</v>
      </c>
      <c r="D551" s="54"/>
      <c r="E551" s="1" t="s">
        <v>101</v>
      </c>
      <c r="F551" s="39">
        <v>7</v>
      </c>
      <c r="G551" s="18" t="s">
        <v>99</v>
      </c>
      <c r="H551" s="1"/>
      <c r="I551" s="1"/>
      <c r="J551" s="1"/>
      <c r="K551" s="1">
        <v>3</v>
      </c>
      <c r="L551" s="1"/>
      <c r="M551" s="1"/>
      <c r="N551" s="41" t="s">
        <v>8</v>
      </c>
    </row>
    <row r="552" spans="1:14" ht="12.75">
      <c r="A552" s="38"/>
      <c r="C552" s="57" t="s">
        <v>852</v>
      </c>
      <c r="D552" s="58"/>
      <c r="E552" s="1" t="s">
        <v>101</v>
      </c>
      <c r="F552" s="39">
        <v>10</v>
      </c>
      <c r="G552" s="11" t="s">
        <v>83</v>
      </c>
      <c r="H552" s="31">
        <v>1</v>
      </c>
      <c r="I552" s="31">
        <v>1</v>
      </c>
      <c r="J552" s="31">
        <v>1</v>
      </c>
      <c r="K552" s="31">
        <v>1</v>
      </c>
      <c r="L552" s="31"/>
      <c r="M552" s="39"/>
      <c r="N552" s="135" t="s">
        <v>1117</v>
      </c>
    </row>
    <row r="553" spans="1:14" ht="12.75">
      <c r="A553" s="38"/>
      <c r="C553" s="53" t="s">
        <v>495</v>
      </c>
      <c r="D553" s="54"/>
      <c r="E553" s="1" t="s">
        <v>101</v>
      </c>
      <c r="F553" s="39">
        <v>8</v>
      </c>
      <c r="G553" s="19" t="s">
        <v>98</v>
      </c>
      <c r="H553" s="6">
        <v>4</v>
      </c>
      <c r="I553" s="6"/>
      <c r="J553" s="1"/>
      <c r="K553" s="1"/>
      <c r="L553" s="1"/>
      <c r="M553" s="1" t="s">
        <v>817</v>
      </c>
      <c r="N553" s="41" t="s">
        <v>1034</v>
      </c>
    </row>
    <row r="554" spans="1:14" ht="12.75">
      <c r="A554" s="38"/>
      <c r="C554" s="77" t="s">
        <v>153</v>
      </c>
      <c r="D554" s="78"/>
      <c r="E554" s="1" t="s">
        <v>101</v>
      </c>
      <c r="F554" s="39">
        <v>5</v>
      </c>
      <c r="G554" s="104" t="s">
        <v>446</v>
      </c>
      <c r="H554" s="31"/>
      <c r="I554" s="31"/>
      <c r="J554" s="31"/>
      <c r="K554" s="31"/>
      <c r="L554" s="31"/>
      <c r="M554" s="39" t="s">
        <v>103</v>
      </c>
      <c r="N554" s="140" t="s">
        <v>1036</v>
      </c>
    </row>
    <row r="555" spans="1:13" ht="12.75">
      <c r="A555" s="38"/>
      <c r="C555" s="152" t="str">
        <f>CONCATENATE("Set #",B543)</f>
        <v>Set #30</v>
      </c>
      <c r="D555" s="154">
        <f>IF(COUNTIF(M545:M554,"C")&gt;0,"Curses","")</f>
      </c>
      <c r="F555" s="155"/>
      <c r="H555" s="3">
        <f>COUNTA(H545:H554)</f>
        <v>5</v>
      </c>
      <c r="I555" s="3">
        <f>COUNTA(I545:I554)</f>
        <v>4</v>
      </c>
      <c r="J555" s="3">
        <f>COUNTA(J545:J554)</f>
        <v>1</v>
      </c>
      <c r="K555" s="3">
        <f>COUNTA(K545:K554)</f>
        <v>2</v>
      </c>
      <c r="M555" s="38">
        <f>COUNTIF(M545:M554,"DS")+COUNTIF(M545:M554,"VS")+COUNTIF(M545:M554,"Y")+COUNTIF(M545:M554,"Y,O")</f>
        <v>1</v>
      </c>
    </row>
    <row r="556" spans="1:13" ht="12.75">
      <c r="A556" s="38"/>
      <c r="C556" s="33">
        <f>IF(COUNTIF(K545:K554,"CT")&gt;0,"Coin Token","")</f>
      </c>
      <c r="D556" s="33">
        <f>IF(COUNTIF(L545:L554,"VT")&gt;0,"Vict. Token","")</f>
      </c>
      <c r="F556" s="155"/>
      <c r="M556" s="38"/>
    </row>
    <row r="557" spans="1:13" ht="12.75">
      <c r="A557" s="38"/>
      <c r="F557" s="155"/>
      <c r="M557" s="38"/>
    </row>
    <row r="558" spans="1:14" ht="12.75">
      <c r="A558" s="38"/>
      <c r="B558" s="3">
        <v>31</v>
      </c>
      <c r="C558" s="89" t="s">
        <v>431</v>
      </c>
      <c r="F558" s="155">
        <f>SUM(F560:F569)</f>
        <v>64</v>
      </c>
      <c r="G558" s="34"/>
      <c r="H558" s="3" t="s">
        <v>800</v>
      </c>
      <c r="I558" s="35" t="s">
        <v>800</v>
      </c>
      <c r="J558" s="36" t="s">
        <v>800</v>
      </c>
      <c r="K558" s="36" t="s">
        <v>800</v>
      </c>
      <c r="L558" s="37" t="s">
        <v>800</v>
      </c>
      <c r="M558" s="38"/>
      <c r="N558" s="3" t="s">
        <v>800</v>
      </c>
    </row>
    <row r="559" spans="1:14" ht="12.75">
      <c r="A559" s="38"/>
      <c r="C559" s="91" t="str">
        <f>CONCATENATE(F558," Complexity")</f>
        <v>64 Complexity</v>
      </c>
      <c r="D559" s="91"/>
      <c r="E559" s="3" t="s">
        <v>105</v>
      </c>
      <c r="F559" s="155" t="s">
        <v>447</v>
      </c>
      <c r="G559" s="3" t="s">
        <v>816</v>
      </c>
      <c r="H559" s="3" t="s">
        <v>797</v>
      </c>
      <c r="I559" s="35" t="s">
        <v>798</v>
      </c>
      <c r="J559" s="36" t="s">
        <v>799</v>
      </c>
      <c r="K559" s="36" t="s">
        <v>801</v>
      </c>
      <c r="L559" s="37" t="s">
        <v>807</v>
      </c>
      <c r="M559" s="38" t="s">
        <v>388</v>
      </c>
      <c r="N559" s="3" t="s">
        <v>802</v>
      </c>
    </row>
    <row r="560" spans="1:14" ht="12.75">
      <c r="A560" s="38"/>
      <c r="C560" s="57" t="s">
        <v>824</v>
      </c>
      <c r="D560" s="58"/>
      <c r="E560" s="1" t="s">
        <v>101</v>
      </c>
      <c r="F560" s="39">
        <v>10</v>
      </c>
      <c r="G560" s="11" t="s">
        <v>83</v>
      </c>
      <c r="H560" s="31" t="s">
        <v>803</v>
      </c>
      <c r="I560" s="31">
        <v>1</v>
      </c>
      <c r="J560" s="31"/>
      <c r="K560" s="31"/>
      <c r="L560" s="31"/>
      <c r="M560" s="39"/>
      <c r="N560" s="135" t="s">
        <v>1110</v>
      </c>
    </row>
    <row r="561" spans="1:14" ht="12.75">
      <c r="A561" s="38"/>
      <c r="C561" s="53" t="s">
        <v>118</v>
      </c>
      <c r="D561" s="54"/>
      <c r="E561" s="1" t="s">
        <v>101</v>
      </c>
      <c r="F561" s="39">
        <v>3</v>
      </c>
      <c r="G561" s="14" t="s">
        <v>103</v>
      </c>
      <c r="H561" s="1">
        <v>3</v>
      </c>
      <c r="I561" s="1"/>
      <c r="J561" s="1"/>
      <c r="K561" s="1"/>
      <c r="L561" s="1"/>
      <c r="M561" s="1"/>
      <c r="N561" s="41" t="s">
        <v>1111</v>
      </c>
    </row>
    <row r="562" spans="1:14" ht="25.5">
      <c r="A562" s="38"/>
      <c r="C562" s="65" t="s">
        <v>150</v>
      </c>
      <c r="D562" s="66"/>
      <c r="E562" s="20" t="s">
        <v>110</v>
      </c>
      <c r="F562" s="39">
        <v>6</v>
      </c>
      <c r="G562" s="17" t="s">
        <v>100</v>
      </c>
      <c r="H562" s="1"/>
      <c r="I562" s="1"/>
      <c r="J562" s="1"/>
      <c r="K562" s="1">
        <v>2</v>
      </c>
      <c r="L562" s="1"/>
      <c r="M562" s="1"/>
      <c r="N562" s="41" t="s">
        <v>180</v>
      </c>
    </row>
    <row r="563" spans="1:14" ht="12.75">
      <c r="A563" s="38"/>
      <c r="C563" s="57" t="s">
        <v>831</v>
      </c>
      <c r="D563" s="58"/>
      <c r="E563" s="1" t="s">
        <v>101</v>
      </c>
      <c r="F563" s="39">
        <v>3</v>
      </c>
      <c r="G563" s="30" t="s">
        <v>83</v>
      </c>
      <c r="H563" s="31"/>
      <c r="I563" s="31"/>
      <c r="J563" s="31">
        <v>1</v>
      </c>
      <c r="K563" s="31">
        <v>2</v>
      </c>
      <c r="L563" s="31"/>
      <c r="M563" s="39"/>
      <c r="N563" s="135" t="s">
        <v>4</v>
      </c>
    </row>
    <row r="564" spans="1:14" ht="25.5">
      <c r="A564" s="38"/>
      <c r="C564" s="53" t="s">
        <v>415</v>
      </c>
      <c r="D564" s="54"/>
      <c r="E564" s="1" t="s">
        <v>101</v>
      </c>
      <c r="F564" s="39">
        <v>11</v>
      </c>
      <c r="G564" s="28" t="s">
        <v>509</v>
      </c>
      <c r="H564" s="6">
        <v>2</v>
      </c>
      <c r="I564" s="6">
        <v>1</v>
      </c>
      <c r="J564" s="1"/>
      <c r="K564" s="1"/>
      <c r="L564" s="1"/>
      <c r="M564" s="1"/>
      <c r="N564" s="41" t="s">
        <v>184</v>
      </c>
    </row>
    <row r="565" spans="1:14" ht="12.75">
      <c r="A565" s="38"/>
      <c r="C565" s="53" t="s">
        <v>217</v>
      </c>
      <c r="D565" s="54"/>
      <c r="E565" s="1" t="s">
        <v>101</v>
      </c>
      <c r="F565" s="39">
        <v>4</v>
      </c>
      <c r="G565" s="16" t="s">
        <v>102</v>
      </c>
      <c r="H565" s="1"/>
      <c r="I565" s="1"/>
      <c r="J565" s="1"/>
      <c r="K565" s="1">
        <v>2</v>
      </c>
      <c r="L565" s="1"/>
      <c r="M565" s="1"/>
      <c r="N565" s="41" t="s">
        <v>5</v>
      </c>
    </row>
    <row r="566" spans="1:14" ht="12.75">
      <c r="A566" s="38"/>
      <c r="C566" s="53" t="s">
        <v>470</v>
      </c>
      <c r="D566" s="54"/>
      <c r="E566" s="1" t="s">
        <v>101</v>
      </c>
      <c r="F566" s="39">
        <v>5</v>
      </c>
      <c r="G566" s="19" t="s">
        <v>98</v>
      </c>
      <c r="H566" s="6"/>
      <c r="I566" s="6"/>
      <c r="J566" s="1"/>
      <c r="K566" s="1">
        <v>2</v>
      </c>
      <c r="L566" s="1"/>
      <c r="M566" s="1"/>
      <c r="N566" s="41" t="s">
        <v>199</v>
      </c>
    </row>
    <row r="567" spans="1:14" ht="12.75">
      <c r="A567" s="38"/>
      <c r="C567" s="53" t="s">
        <v>489</v>
      </c>
      <c r="D567" s="54"/>
      <c r="E567" s="1" t="s">
        <v>101</v>
      </c>
      <c r="F567" s="39">
        <v>10</v>
      </c>
      <c r="G567" s="19" t="s">
        <v>98</v>
      </c>
      <c r="H567" s="6">
        <v>1</v>
      </c>
      <c r="I567" s="6">
        <v>1</v>
      </c>
      <c r="J567" s="1"/>
      <c r="K567" s="1">
        <v>1</v>
      </c>
      <c r="L567" s="1"/>
      <c r="M567" s="1" t="s">
        <v>389</v>
      </c>
      <c r="N567" s="41" t="s">
        <v>7</v>
      </c>
    </row>
    <row r="568" spans="1:14" ht="25.5">
      <c r="A568" s="38"/>
      <c r="C568" s="59" t="s">
        <v>850</v>
      </c>
      <c r="D568" s="60"/>
      <c r="E568" s="1" t="s">
        <v>101</v>
      </c>
      <c r="F568" s="39">
        <v>4</v>
      </c>
      <c r="G568" s="11" t="s">
        <v>83</v>
      </c>
      <c r="H568" s="31" t="s">
        <v>786</v>
      </c>
      <c r="I568" s="31"/>
      <c r="J568" s="31"/>
      <c r="K568" s="31"/>
      <c r="L568" s="31"/>
      <c r="M568" s="39"/>
      <c r="N568" s="140" t="s">
        <v>1026</v>
      </c>
    </row>
    <row r="569" spans="1:14" ht="12.75">
      <c r="A569" s="38"/>
      <c r="C569" s="53" t="s">
        <v>495</v>
      </c>
      <c r="D569" s="54"/>
      <c r="E569" s="1" t="s">
        <v>101</v>
      </c>
      <c r="F569" s="39">
        <v>8</v>
      </c>
      <c r="G569" s="19" t="s">
        <v>98</v>
      </c>
      <c r="H569" s="6">
        <v>4</v>
      </c>
      <c r="I569" s="6"/>
      <c r="J569" s="1"/>
      <c r="K569" s="1"/>
      <c r="L569" s="1"/>
      <c r="M569" s="1" t="s">
        <v>817</v>
      </c>
      <c r="N569" s="41" t="s">
        <v>1034</v>
      </c>
    </row>
    <row r="570" spans="1:14" ht="12.75">
      <c r="A570" s="38"/>
      <c r="C570" s="152" t="str">
        <f>CONCATENATE("Set #",B558)</f>
        <v>Set #31</v>
      </c>
      <c r="D570" s="154">
        <f>IF(COUNTIF(M560:M569,"C")&gt;0,"Curses","")</f>
      </c>
      <c r="E570" s="32"/>
      <c r="F570" s="154"/>
      <c r="G570" s="32"/>
      <c r="H570" s="3">
        <f>COUNTA(H560:H569)</f>
        <v>6</v>
      </c>
      <c r="I570" s="3">
        <f>COUNTA(I560:I569)</f>
        <v>3</v>
      </c>
      <c r="J570" s="3">
        <f>COUNTA(J560:J569)</f>
        <v>1</v>
      </c>
      <c r="K570" s="3">
        <f>COUNTA(K560:K569)</f>
        <v>5</v>
      </c>
      <c r="M570" s="38">
        <f>COUNTIF(M560:M569,"DS")+COUNTIF(M560:M569,"VS")+COUNTIF(M560:M569,"Y")+COUNTIF(M560:M569,"Y,O")</f>
        <v>1</v>
      </c>
      <c r="N570" s="32"/>
    </row>
    <row r="571" spans="1:14" ht="12.75">
      <c r="A571" s="38"/>
      <c r="C571" s="33">
        <f>IF(COUNTIF(K560:K569,"CT")&gt;0,"Coin Token","")</f>
      </c>
      <c r="D571" s="33">
        <f>IF(COUNTIF(L560:L569,"VT")&gt;0,"Vict. Token","")</f>
      </c>
      <c r="E571" s="33"/>
      <c r="F571" s="155"/>
      <c r="G571" s="33"/>
      <c r="H571" s="33"/>
      <c r="I571" s="33"/>
      <c r="J571" s="33"/>
      <c r="K571" s="33"/>
      <c r="L571" s="33"/>
      <c r="M571" s="155"/>
      <c r="N571" s="33"/>
    </row>
    <row r="572" spans="1:14" ht="12.75">
      <c r="A572" s="38"/>
      <c r="E572" s="33"/>
      <c r="F572" s="155"/>
      <c r="G572" s="33"/>
      <c r="H572" s="33"/>
      <c r="I572" s="33"/>
      <c r="J572" s="33"/>
      <c r="K572" s="33"/>
      <c r="L572" s="33"/>
      <c r="M572" s="155"/>
      <c r="N572" s="33"/>
    </row>
    <row r="573" spans="1:14" ht="12.75">
      <c r="A573" s="38"/>
      <c r="B573" s="3">
        <v>32</v>
      </c>
      <c r="C573" s="89" t="s">
        <v>432</v>
      </c>
      <c r="E573" s="33"/>
      <c r="F573" s="155">
        <f>SUM(F575:F584)</f>
        <v>68</v>
      </c>
      <c r="G573" s="89"/>
      <c r="H573" s="33" t="s">
        <v>800</v>
      </c>
      <c r="I573" s="156" t="s">
        <v>800</v>
      </c>
      <c r="J573" s="157" t="s">
        <v>800</v>
      </c>
      <c r="K573" s="157" t="s">
        <v>800</v>
      </c>
      <c r="L573" s="158" t="s">
        <v>800</v>
      </c>
      <c r="M573" s="155"/>
      <c r="N573" s="33" t="s">
        <v>800</v>
      </c>
    </row>
    <row r="574" spans="1:14" ht="12.75">
      <c r="A574" s="38"/>
      <c r="C574" s="159" t="str">
        <f>CONCATENATE(F573," Complexity")</f>
        <v>68 Complexity</v>
      </c>
      <c r="D574" s="159"/>
      <c r="E574" s="160" t="s">
        <v>105</v>
      </c>
      <c r="F574" s="164" t="s">
        <v>447</v>
      </c>
      <c r="G574" s="160" t="s">
        <v>816</v>
      </c>
      <c r="H574" s="160" t="s">
        <v>797</v>
      </c>
      <c r="I574" s="161" t="s">
        <v>798</v>
      </c>
      <c r="J574" s="162" t="s">
        <v>799</v>
      </c>
      <c r="K574" s="162" t="s">
        <v>801</v>
      </c>
      <c r="L574" s="163" t="s">
        <v>807</v>
      </c>
      <c r="M574" s="164" t="s">
        <v>388</v>
      </c>
      <c r="N574" s="160" t="s">
        <v>802</v>
      </c>
    </row>
    <row r="575" spans="1:14" ht="12.75">
      <c r="A575" s="38"/>
      <c r="C575" s="59" t="s">
        <v>79</v>
      </c>
      <c r="D575" s="60"/>
      <c r="E575" s="1" t="s">
        <v>101</v>
      </c>
      <c r="F575" s="39">
        <v>4</v>
      </c>
      <c r="G575" s="104" t="s">
        <v>446</v>
      </c>
      <c r="H575" s="31"/>
      <c r="I575" s="31"/>
      <c r="J575" s="31"/>
      <c r="K575" s="31"/>
      <c r="L575" s="31"/>
      <c r="M575" s="39" t="s">
        <v>389</v>
      </c>
      <c r="N575" s="140" t="s">
        <v>175</v>
      </c>
    </row>
    <row r="576" spans="1:14" ht="12.75">
      <c r="A576" s="38"/>
      <c r="C576" s="53" t="s">
        <v>117</v>
      </c>
      <c r="D576" s="54"/>
      <c r="E576" s="1" t="s">
        <v>101</v>
      </c>
      <c r="F576" s="39">
        <v>4</v>
      </c>
      <c r="G576" s="19" t="s">
        <v>98</v>
      </c>
      <c r="H576" s="1"/>
      <c r="I576" s="1"/>
      <c r="J576" s="1"/>
      <c r="K576" s="1" t="s">
        <v>80</v>
      </c>
      <c r="L576" s="1"/>
      <c r="M576" s="1"/>
      <c r="N576" s="41" t="s">
        <v>1103</v>
      </c>
    </row>
    <row r="577" spans="1:14" ht="12.75">
      <c r="A577" s="38"/>
      <c r="B577" s="42"/>
      <c r="C577" s="61" t="s">
        <v>122</v>
      </c>
      <c r="D577" s="62"/>
      <c r="E577" s="8" t="s">
        <v>112</v>
      </c>
      <c r="F577" s="39">
        <v>15</v>
      </c>
      <c r="G577" s="16" t="s">
        <v>102</v>
      </c>
      <c r="H577" s="1">
        <v>1</v>
      </c>
      <c r="I577" s="1">
        <v>1</v>
      </c>
      <c r="J577" s="1"/>
      <c r="K577" s="1"/>
      <c r="L577" s="1"/>
      <c r="M577" s="1"/>
      <c r="N577" s="41" t="s">
        <v>1105</v>
      </c>
    </row>
    <row r="578" spans="1:14" ht="25.5">
      <c r="A578" s="38"/>
      <c r="C578" s="53" t="s">
        <v>204</v>
      </c>
      <c r="D578" s="54"/>
      <c r="E578" s="1" t="s">
        <v>101</v>
      </c>
      <c r="F578" s="39">
        <v>10</v>
      </c>
      <c r="G578" s="19" t="s">
        <v>98</v>
      </c>
      <c r="H578" s="1">
        <v>1</v>
      </c>
      <c r="I578" s="1">
        <v>1</v>
      </c>
      <c r="J578" s="1"/>
      <c r="K578" s="1"/>
      <c r="L578" s="1"/>
      <c r="M578" s="1"/>
      <c r="N578" s="41" t="s">
        <v>54</v>
      </c>
    </row>
    <row r="579" spans="1:14" ht="12.75">
      <c r="A579" s="38"/>
      <c r="C579" s="57" t="s">
        <v>828</v>
      </c>
      <c r="D579" s="58"/>
      <c r="E579" s="1" t="s">
        <v>101</v>
      </c>
      <c r="F579" s="39">
        <v>2</v>
      </c>
      <c r="G579" s="11" t="s">
        <v>83</v>
      </c>
      <c r="H579" s="31"/>
      <c r="I579" s="31"/>
      <c r="J579" s="31"/>
      <c r="K579" s="31"/>
      <c r="L579" s="31"/>
      <c r="M579" s="39"/>
      <c r="N579" s="140" t="s">
        <v>183</v>
      </c>
    </row>
    <row r="580" spans="1:14" ht="25.5">
      <c r="A580" s="38"/>
      <c r="C580" s="73" t="s">
        <v>835</v>
      </c>
      <c r="D580" s="74"/>
      <c r="E580" s="20" t="s">
        <v>110</v>
      </c>
      <c r="F580" s="39">
        <v>7</v>
      </c>
      <c r="G580" s="11" t="s">
        <v>83</v>
      </c>
      <c r="H580" s="31"/>
      <c r="I580" s="31"/>
      <c r="J580" s="31"/>
      <c r="K580" s="31"/>
      <c r="L580" s="31"/>
      <c r="M580" s="39"/>
      <c r="N580" s="140" t="s">
        <v>188</v>
      </c>
    </row>
    <row r="581" spans="1:14" ht="12.75">
      <c r="A581" s="38"/>
      <c r="C581" s="57" t="s">
        <v>832</v>
      </c>
      <c r="D581" s="58"/>
      <c r="E581" s="1" t="s">
        <v>101</v>
      </c>
      <c r="F581" s="39">
        <v>2</v>
      </c>
      <c r="G581" s="11" t="s">
        <v>83</v>
      </c>
      <c r="H581" s="31"/>
      <c r="I581" s="31"/>
      <c r="J581" s="31"/>
      <c r="K581" s="31">
        <v>3</v>
      </c>
      <c r="L581" s="31"/>
      <c r="M581" s="39" t="s">
        <v>784</v>
      </c>
      <c r="N581" s="140" t="s">
        <v>196</v>
      </c>
    </row>
    <row r="582" spans="1:14" ht="12.75">
      <c r="A582" s="38"/>
      <c r="C582" s="59" t="s">
        <v>836</v>
      </c>
      <c r="D582" s="60"/>
      <c r="E582" s="1" t="s">
        <v>101</v>
      </c>
      <c r="F582" s="39">
        <v>4</v>
      </c>
      <c r="G582" s="11" t="s">
        <v>83</v>
      </c>
      <c r="H582" s="31"/>
      <c r="I582" s="31"/>
      <c r="J582" s="31"/>
      <c r="K582" s="31"/>
      <c r="L582" s="31"/>
      <c r="M582" s="39" t="s">
        <v>389</v>
      </c>
      <c r="N582" s="140" t="s">
        <v>198</v>
      </c>
    </row>
    <row r="583" spans="1:14" ht="25.5">
      <c r="A583" s="38"/>
      <c r="C583" s="53" t="s">
        <v>488</v>
      </c>
      <c r="D583" s="54"/>
      <c r="E583" s="1" t="s">
        <v>101</v>
      </c>
      <c r="F583" s="39">
        <v>10</v>
      </c>
      <c r="G583" s="19" t="s">
        <v>98</v>
      </c>
      <c r="H583" s="6"/>
      <c r="I583" s="6"/>
      <c r="J583" s="1"/>
      <c r="K583" s="1"/>
      <c r="L583" s="1"/>
      <c r="M583" s="1" t="s">
        <v>390</v>
      </c>
      <c r="N583" s="128" t="s">
        <v>1025</v>
      </c>
    </row>
    <row r="584" spans="1:14" ht="12.75">
      <c r="A584" s="38"/>
      <c r="C584" s="57" t="s">
        <v>852</v>
      </c>
      <c r="D584" s="58"/>
      <c r="E584" s="1" t="s">
        <v>101</v>
      </c>
      <c r="F584" s="39">
        <v>10</v>
      </c>
      <c r="G584" s="11" t="s">
        <v>83</v>
      </c>
      <c r="H584" s="31">
        <v>1</v>
      </c>
      <c r="I584" s="31">
        <v>1</v>
      </c>
      <c r="J584" s="31">
        <v>1</v>
      </c>
      <c r="K584" s="31">
        <v>1</v>
      </c>
      <c r="L584" s="31"/>
      <c r="M584" s="39"/>
      <c r="N584" s="135" t="s">
        <v>1117</v>
      </c>
    </row>
    <row r="585" spans="1:13" ht="12.75">
      <c r="A585" s="38"/>
      <c r="C585" s="152" t="str">
        <f>CONCATENATE("Set #",B573)</f>
        <v>Set #32</v>
      </c>
      <c r="D585" s="154">
        <f>IF(COUNTIF(M575:M584,"C")&gt;0,"Curses","")</f>
      </c>
      <c r="F585" s="155"/>
      <c r="H585" s="3">
        <f>COUNTA(H575:H584)</f>
        <v>3</v>
      </c>
      <c r="I585" s="3">
        <f>COUNTA(I575:I584)</f>
        <v>3</v>
      </c>
      <c r="J585" s="3">
        <f>COUNTA(J575:J584)</f>
        <v>1</v>
      </c>
      <c r="K585" s="3">
        <f>COUNTA(K575:K584)</f>
        <v>3</v>
      </c>
      <c r="M585" s="38">
        <f>COUNTIF(M575:M584,"DS")+COUNTIF(M575:M584,"VS")+COUNTIF(M575:M584,"Y")+COUNTIF(M575:M584,"Y,O")</f>
        <v>2</v>
      </c>
    </row>
    <row r="586" spans="1:13" ht="12.75">
      <c r="A586" s="38"/>
      <c r="C586" s="33">
        <f>IF(COUNTIF(K575:K584,"CT")&gt;0,"Coin Token","")</f>
      </c>
      <c r="D586" s="33">
        <f>IF(COUNTIF(L575:L584,"VT")&gt;0,"Vict. Token","")</f>
      </c>
      <c r="F586" s="155"/>
      <c r="M586" s="38"/>
    </row>
    <row r="587" spans="1:13" ht="12.75">
      <c r="A587" s="38"/>
      <c r="F587" s="38"/>
      <c r="M587" s="38"/>
    </row>
    <row r="588" spans="1:14" ht="12.75">
      <c r="A588" s="38"/>
      <c r="B588" s="3">
        <v>33</v>
      </c>
      <c r="C588" s="89" t="s">
        <v>245</v>
      </c>
      <c r="F588" s="38">
        <f>SUM(F590:F599)</f>
        <v>45</v>
      </c>
      <c r="G588" s="34"/>
      <c r="H588" s="3" t="s">
        <v>800</v>
      </c>
      <c r="I588" s="35" t="s">
        <v>800</v>
      </c>
      <c r="J588" s="36" t="s">
        <v>800</v>
      </c>
      <c r="K588" s="36" t="s">
        <v>800</v>
      </c>
      <c r="L588" s="37" t="s">
        <v>800</v>
      </c>
      <c r="M588" s="38"/>
      <c r="N588" s="3" t="s">
        <v>800</v>
      </c>
    </row>
    <row r="589" spans="1:14" ht="12.75">
      <c r="A589" s="38"/>
      <c r="C589" s="91" t="str">
        <f>CONCATENATE(F588," Complexity")</f>
        <v>45 Complexity</v>
      </c>
      <c r="D589" s="91"/>
      <c r="E589" s="3" t="s">
        <v>105</v>
      </c>
      <c r="F589" s="155" t="s">
        <v>447</v>
      </c>
      <c r="G589" s="3" t="s">
        <v>816</v>
      </c>
      <c r="H589" s="3" t="s">
        <v>797</v>
      </c>
      <c r="I589" s="35" t="s">
        <v>798</v>
      </c>
      <c r="J589" s="36" t="s">
        <v>799</v>
      </c>
      <c r="K589" s="36" t="s">
        <v>801</v>
      </c>
      <c r="L589" s="37" t="s">
        <v>807</v>
      </c>
      <c r="M589" s="38" t="s">
        <v>388</v>
      </c>
      <c r="N589" s="3" t="s">
        <v>802</v>
      </c>
    </row>
    <row r="590" spans="1:14" ht="12.75">
      <c r="A590" s="38"/>
      <c r="C590" s="53" t="s">
        <v>781</v>
      </c>
      <c r="D590" s="54"/>
      <c r="E590" s="1" t="s">
        <v>101</v>
      </c>
      <c r="F590" s="39">
        <v>2</v>
      </c>
      <c r="G590" s="104" t="s">
        <v>446</v>
      </c>
      <c r="H590" s="6"/>
      <c r="I590" s="6"/>
      <c r="J590" s="1"/>
      <c r="K590" s="1"/>
      <c r="L590" s="1"/>
      <c r="M590" s="1"/>
      <c r="N590" s="40" t="s">
        <v>782</v>
      </c>
    </row>
    <row r="591" spans="1:14" ht="12.75">
      <c r="A591" s="38"/>
      <c r="C591" s="53" t="s">
        <v>411</v>
      </c>
      <c r="D591" s="54"/>
      <c r="E591" s="1" t="s">
        <v>101</v>
      </c>
      <c r="F591" s="39">
        <v>11</v>
      </c>
      <c r="G591" s="28" t="s">
        <v>509</v>
      </c>
      <c r="H591" s="6"/>
      <c r="I591" s="6">
        <v>1</v>
      </c>
      <c r="J591" s="1">
        <v>1</v>
      </c>
      <c r="K591" s="5" t="s">
        <v>605</v>
      </c>
      <c r="L591" s="1"/>
      <c r="M591" s="1"/>
      <c r="N591" s="133" t="s">
        <v>1104</v>
      </c>
    </row>
    <row r="592" spans="1:14" ht="12.75">
      <c r="A592" s="38"/>
      <c r="C592" s="49" t="s">
        <v>414</v>
      </c>
      <c r="D592" s="50"/>
      <c r="E592" s="5" t="s">
        <v>106</v>
      </c>
      <c r="F592" s="39">
        <v>6</v>
      </c>
      <c r="G592" s="28" t="s">
        <v>509</v>
      </c>
      <c r="H592" s="6"/>
      <c r="I592" s="6"/>
      <c r="J592" s="1"/>
      <c r="K592" s="1">
        <v>1</v>
      </c>
      <c r="L592" s="1"/>
      <c r="M592" s="1"/>
      <c r="N592" s="41" t="s">
        <v>2</v>
      </c>
    </row>
    <row r="593" spans="1:14" ht="12.75">
      <c r="A593" s="38"/>
      <c r="C593" s="57" t="s">
        <v>828</v>
      </c>
      <c r="D593" s="58"/>
      <c r="E593" s="1" t="s">
        <v>101</v>
      </c>
      <c r="F593" s="39">
        <v>2</v>
      </c>
      <c r="G593" s="11" t="s">
        <v>83</v>
      </c>
      <c r="H593" s="31"/>
      <c r="I593" s="31"/>
      <c r="J593" s="31"/>
      <c r="K593" s="31"/>
      <c r="L593" s="31"/>
      <c r="M593" s="39"/>
      <c r="N593" s="140" t="s">
        <v>183</v>
      </c>
    </row>
    <row r="594" spans="1:14" ht="12.75">
      <c r="A594" s="38"/>
      <c r="C594" s="75" t="s">
        <v>458</v>
      </c>
      <c r="D594" s="76"/>
      <c r="E594" s="1" t="s">
        <v>101</v>
      </c>
      <c r="F594" s="39">
        <v>2</v>
      </c>
      <c r="G594" s="15" t="s">
        <v>103</v>
      </c>
      <c r="H594" s="1"/>
      <c r="I594" s="1"/>
      <c r="J594" s="1"/>
      <c r="K594" s="1" t="s">
        <v>803</v>
      </c>
      <c r="L594" s="1"/>
      <c r="M594" s="1"/>
      <c r="N594" s="4" t="s">
        <v>767</v>
      </c>
    </row>
    <row r="595" spans="1:14" ht="12.75">
      <c r="A595" s="38"/>
      <c r="C595" s="71" t="s">
        <v>833</v>
      </c>
      <c r="D595" s="72"/>
      <c r="E595" s="1" t="s">
        <v>101</v>
      </c>
      <c r="F595" s="39">
        <v>3</v>
      </c>
      <c r="G595" s="12" t="s">
        <v>818</v>
      </c>
      <c r="H595" s="1"/>
      <c r="I595" s="1"/>
      <c r="J595" s="1"/>
      <c r="K595" s="1">
        <v>2</v>
      </c>
      <c r="L595" s="48" t="s">
        <v>606</v>
      </c>
      <c r="M595" s="1"/>
      <c r="N595" s="134" t="s">
        <v>58</v>
      </c>
    </row>
    <row r="596" spans="1:14" ht="12.75">
      <c r="A596" s="38"/>
      <c r="C596" s="57" t="s">
        <v>834</v>
      </c>
      <c r="D596" s="58"/>
      <c r="E596" s="1" t="s">
        <v>101</v>
      </c>
      <c r="F596" s="39">
        <v>1</v>
      </c>
      <c r="G596" s="11" t="s">
        <v>83</v>
      </c>
      <c r="H596" s="31">
        <v>3</v>
      </c>
      <c r="I596" s="31"/>
      <c r="J596" s="31"/>
      <c r="K596" s="31"/>
      <c r="L596" s="31"/>
      <c r="M596" s="39"/>
      <c r="N596" s="135" t="s">
        <v>1114</v>
      </c>
    </row>
    <row r="597" spans="1:14" ht="12.75">
      <c r="A597" s="38"/>
      <c r="C597" s="53" t="s">
        <v>489</v>
      </c>
      <c r="D597" s="54"/>
      <c r="E597" s="1" t="s">
        <v>101</v>
      </c>
      <c r="F597" s="39">
        <v>10</v>
      </c>
      <c r="G597" s="19" t="s">
        <v>98</v>
      </c>
      <c r="H597" s="6">
        <v>1</v>
      </c>
      <c r="I597" s="6">
        <v>1</v>
      </c>
      <c r="J597" s="1"/>
      <c r="K597" s="1">
        <v>1</v>
      </c>
      <c r="L597" s="1"/>
      <c r="M597" s="1" t="s">
        <v>389</v>
      </c>
      <c r="N597" s="41" t="s">
        <v>7</v>
      </c>
    </row>
    <row r="598" spans="1:14" ht="12.75">
      <c r="A598" s="38"/>
      <c r="C598" s="57" t="s">
        <v>846</v>
      </c>
      <c r="D598" s="58"/>
      <c r="E598" s="1" t="s">
        <v>101</v>
      </c>
      <c r="F598" s="39">
        <v>6</v>
      </c>
      <c r="G598" s="11" t="s">
        <v>83</v>
      </c>
      <c r="H598" s="31" t="s">
        <v>789</v>
      </c>
      <c r="I598" s="31"/>
      <c r="J598" s="31"/>
      <c r="K598" s="31"/>
      <c r="L598" s="31"/>
      <c r="M598" s="39" t="s">
        <v>785</v>
      </c>
      <c r="N598" s="140" t="s">
        <v>1027</v>
      </c>
    </row>
    <row r="599" spans="1:14" ht="12.75">
      <c r="A599" s="38"/>
      <c r="C599" s="67" t="s">
        <v>282</v>
      </c>
      <c r="D599" s="68"/>
      <c r="E599" s="21" t="s">
        <v>107</v>
      </c>
      <c r="F599" s="39">
        <v>2</v>
      </c>
      <c r="G599" s="17" t="s">
        <v>100</v>
      </c>
      <c r="H599" s="1"/>
      <c r="I599" s="1"/>
      <c r="J599" s="1"/>
      <c r="K599" s="1"/>
      <c r="L599" s="1" t="s">
        <v>803</v>
      </c>
      <c r="M599" s="23" t="s">
        <v>100</v>
      </c>
      <c r="N599" s="4" t="s">
        <v>1017</v>
      </c>
    </row>
    <row r="600" spans="1:14" ht="12.75">
      <c r="A600" s="38"/>
      <c r="C600" s="152" t="str">
        <f>CONCATENATE("Set #",B588)</f>
        <v>Set #33</v>
      </c>
      <c r="D600" s="154" t="str">
        <f>IF(COUNTIF(M590:M599,"C")&gt;0,"Curses","")</f>
        <v>Curses</v>
      </c>
      <c r="E600" s="32"/>
      <c r="F600" s="154"/>
      <c r="G600" s="32"/>
      <c r="H600" s="3">
        <f>COUNTA(H590:H599)</f>
        <v>3</v>
      </c>
      <c r="I600" s="3">
        <f>COUNTA(I590:I599)</f>
        <v>2</v>
      </c>
      <c r="J600" s="3">
        <f>COUNTA(J590:J599)</f>
        <v>1</v>
      </c>
      <c r="K600" s="3">
        <f>COUNTA(K590:K599)</f>
        <v>5</v>
      </c>
      <c r="M600" s="38">
        <f>COUNTIF(M590:M599,"DS")+COUNTIF(M590:M599,"VS")+COUNTIF(M590:M599,"Y")+COUNTIF(M590:M599,"Y,O")</f>
        <v>1</v>
      </c>
      <c r="N600" s="32"/>
    </row>
    <row r="601" spans="1:14" ht="12.75">
      <c r="A601" s="38"/>
      <c r="C601" s="33" t="str">
        <f>IF(COUNTIF(K590:K599,"CT")&gt;0,"Coin Token","")</f>
        <v>Coin Token</v>
      </c>
      <c r="D601" s="33" t="str">
        <f>IF(COUNTIF(L590:L599,"VT")&gt;0,"Vict. Token","")</f>
        <v>Vict. Token</v>
      </c>
      <c r="E601" s="33"/>
      <c r="F601" s="155"/>
      <c r="G601" s="33"/>
      <c r="H601" s="33"/>
      <c r="I601" s="33"/>
      <c r="J601" s="33"/>
      <c r="K601" s="33"/>
      <c r="L601" s="33"/>
      <c r="M601" s="155"/>
      <c r="N601" s="33"/>
    </row>
    <row r="602" spans="1:14" ht="12.75">
      <c r="A602" s="38"/>
      <c r="E602" s="33"/>
      <c r="F602" s="155"/>
      <c r="G602" s="33"/>
      <c r="H602" s="33"/>
      <c r="I602" s="33"/>
      <c r="J602" s="33"/>
      <c r="K602" s="33"/>
      <c r="L602" s="33"/>
      <c r="M602" s="155"/>
      <c r="N602" s="33"/>
    </row>
    <row r="603" spans="1:14" ht="12.75">
      <c r="A603" s="38"/>
      <c r="B603" s="3">
        <v>34</v>
      </c>
      <c r="C603" s="89" t="s">
        <v>443</v>
      </c>
      <c r="E603" s="33"/>
      <c r="F603" s="155">
        <f>SUM(F605:F614)</f>
        <v>60</v>
      </c>
      <c r="G603" s="89"/>
      <c r="H603" s="33" t="s">
        <v>800</v>
      </c>
      <c r="I603" s="156" t="s">
        <v>800</v>
      </c>
      <c r="J603" s="157" t="s">
        <v>800</v>
      </c>
      <c r="K603" s="157" t="s">
        <v>800</v>
      </c>
      <c r="L603" s="158" t="s">
        <v>800</v>
      </c>
      <c r="M603" s="155"/>
      <c r="N603" s="33" t="s">
        <v>800</v>
      </c>
    </row>
    <row r="604" spans="1:14" ht="12.75">
      <c r="A604" s="38"/>
      <c r="C604" s="159" t="str">
        <f>CONCATENATE(F603," Complexity")</f>
        <v>60 Complexity</v>
      </c>
      <c r="D604" s="159"/>
      <c r="E604" s="160" t="s">
        <v>105</v>
      </c>
      <c r="F604" s="164" t="s">
        <v>447</v>
      </c>
      <c r="G604" s="160" t="s">
        <v>816</v>
      </c>
      <c r="H604" s="160" t="s">
        <v>797</v>
      </c>
      <c r="I604" s="161" t="s">
        <v>798</v>
      </c>
      <c r="J604" s="162" t="s">
        <v>799</v>
      </c>
      <c r="K604" s="162" t="s">
        <v>801</v>
      </c>
      <c r="L604" s="163" t="s">
        <v>807</v>
      </c>
      <c r="M604" s="164" t="s">
        <v>388</v>
      </c>
      <c r="N604" s="160" t="s">
        <v>802</v>
      </c>
    </row>
    <row r="605" spans="1:14" ht="12.75">
      <c r="A605" s="38"/>
      <c r="C605" s="53" t="s">
        <v>138</v>
      </c>
      <c r="D605" s="54"/>
      <c r="E605" s="1" t="s">
        <v>101</v>
      </c>
      <c r="F605" s="39">
        <v>10</v>
      </c>
      <c r="G605" s="19" t="s">
        <v>98</v>
      </c>
      <c r="H605" s="1">
        <v>1</v>
      </c>
      <c r="I605" s="1">
        <v>1</v>
      </c>
      <c r="J605" s="1"/>
      <c r="K605" s="1"/>
      <c r="L605" s="1"/>
      <c r="M605" s="1"/>
      <c r="N605" s="41" t="s">
        <v>178</v>
      </c>
    </row>
    <row r="606" spans="1:14" ht="12.75">
      <c r="A606" s="38"/>
      <c r="C606" s="57" t="s">
        <v>827</v>
      </c>
      <c r="D606" s="58"/>
      <c r="E606" s="1" t="s">
        <v>101</v>
      </c>
      <c r="F606" s="39">
        <v>3</v>
      </c>
      <c r="G606" s="11" t="s">
        <v>83</v>
      </c>
      <c r="H606" s="31"/>
      <c r="I606" s="31"/>
      <c r="J606" s="31"/>
      <c r="K606" s="31">
        <v>2</v>
      </c>
      <c r="L606" s="31"/>
      <c r="M606" s="39"/>
      <c r="N606" s="135" t="s">
        <v>179</v>
      </c>
    </row>
    <row r="607" spans="1:14" ht="12.75">
      <c r="A607" s="38"/>
      <c r="C607" s="53" t="s">
        <v>142</v>
      </c>
      <c r="D607" s="54"/>
      <c r="E607" s="1" t="s">
        <v>101</v>
      </c>
      <c r="F607" s="39">
        <v>7</v>
      </c>
      <c r="G607" s="15" t="s">
        <v>103</v>
      </c>
      <c r="H607" s="1"/>
      <c r="I607" s="1"/>
      <c r="J607" s="1"/>
      <c r="K607" s="1"/>
      <c r="L607" s="1"/>
      <c r="M607" s="1" t="s">
        <v>777</v>
      </c>
      <c r="N607" s="4" t="s">
        <v>433</v>
      </c>
    </row>
    <row r="608" spans="1:14" ht="12.75">
      <c r="A608" s="38"/>
      <c r="C608" s="75" t="s">
        <v>458</v>
      </c>
      <c r="D608" s="76"/>
      <c r="E608" s="1" t="s">
        <v>101</v>
      </c>
      <c r="F608" s="39">
        <v>2</v>
      </c>
      <c r="G608" s="15" t="s">
        <v>103</v>
      </c>
      <c r="H608" s="1"/>
      <c r="I608" s="1"/>
      <c r="J608" s="1"/>
      <c r="K608" s="1" t="s">
        <v>803</v>
      </c>
      <c r="L608" s="1"/>
      <c r="M608" s="1"/>
      <c r="N608" s="4" t="s">
        <v>767</v>
      </c>
    </row>
    <row r="609" spans="1:14" ht="12.75">
      <c r="A609" s="38"/>
      <c r="C609" s="53" t="s">
        <v>217</v>
      </c>
      <c r="D609" s="54"/>
      <c r="E609" s="1" t="s">
        <v>101</v>
      </c>
      <c r="F609" s="39">
        <v>4</v>
      </c>
      <c r="G609" s="16" t="s">
        <v>102</v>
      </c>
      <c r="H609" s="1"/>
      <c r="I609" s="1"/>
      <c r="J609" s="1"/>
      <c r="K609" s="1">
        <v>2</v>
      </c>
      <c r="L609" s="1"/>
      <c r="M609" s="1"/>
      <c r="N609" s="41" t="s">
        <v>5</v>
      </c>
    </row>
    <row r="610" spans="1:14" ht="12.75">
      <c r="A610" s="38"/>
      <c r="C610" s="59" t="s">
        <v>836</v>
      </c>
      <c r="D610" s="60"/>
      <c r="E610" s="1" t="s">
        <v>101</v>
      </c>
      <c r="F610" s="39">
        <v>4</v>
      </c>
      <c r="G610" s="11" t="s">
        <v>83</v>
      </c>
      <c r="H610" s="31"/>
      <c r="I610" s="31"/>
      <c r="J610" s="31"/>
      <c r="K610" s="31"/>
      <c r="L610" s="31"/>
      <c r="M610" s="39" t="s">
        <v>389</v>
      </c>
      <c r="N610" s="140" t="s">
        <v>198</v>
      </c>
    </row>
    <row r="611" spans="1:14" ht="12.75">
      <c r="A611" s="38"/>
      <c r="C611" s="57" t="s">
        <v>852</v>
      </c>
      <c r="D611" s="58"/>
      <c r="E611" s="1" t="s">
        <v>101</v>
      </c>
      <c r="F611" s="39">
        <v>10</v>
      </c>
      <c r="G611" s="11" t="s">
        <v>83</v>
      </c>
      <c r="H611" s="31">
        <v>1</v>
      </c>
      <c r="I611" s="31">
        <v>1</v>
      </c>
      <c r="J611" s="31">
        <v>1</v>
      </c>
      <c r="K611" s="31">
        <v>1</v>
      </c>
      <c r="L611" s="31"/>
      <c r="M611" s="39"/>
      <c r="N611" s="135" t="s">
        <v>1117</v>
      </c>
    </row>
    <row r="612" spans="1:14" ht="12.75">
      <c r="A612" s="38"/>
      <c r="C612" s="81" t="s">
        <v>847</v>
      </c>
      <c r="D612" s="82"/>
      <c r="E612" s="20" t="s">
        <v>110</v>
      </c>
      <c r="F612" s="39">
        <v>8</v>
      </c>
      <c r="G612" s="12" t="s">
        <v>818</v>
      </c>
      <c r="H612" s="1"/>
      <c r="I612" s="1"/>
      <c r="J612" s="1"/>
      <c r="K612" s="1">
        <v>2</v>
      </c>
      <c r="L612" s="1"/>
      <c r="M612" s="23" t="s">
        <v>100</v>
      </c>
      <c r="N612" s="41" t="s">
        <v>1028</v>
      </c>
    </row>
    <row r="613" spans="1:14" ht="12.75">
      <c r="A613" s="38"/>
      <c r="C613" s="53" t="s">
        <v>494</v>
      </c>
      <c r="D613" s="54"/>
      <c r="E613" s="1" t="s">
        <v>101</v>
      </c>
      <c r="F613" s="39">
        <v>4</v>
      </c>
      <c r="G613" s="19" t="s">
        <v>98</v>
      </c>
      <c r="H613" s="6"/>
      <c r="I613" s="6"/>
      <c r="J613" s="1"/>
      <c r="K613" s="1"/>
      <c r="L613" s="1"/>
      <c r="M613" s="39" t="s">
        <v>389</v>
      </c>
      <c r="N613" s="4" t="s">
        <v>461</v>
      </c>
    </row>
    <row r="614" spans="1:14" ht="12.75">
      <c r="A614" s="38"/>
      <c r="C614" s="53" t="s">
        <v>495</v>
      </c>
      <c r="D614" s="54"/>
      <c r="E614" s="1" t="s">
        <v>101</v>
      </c>
      <c r="F614" s="39">
        <v>8</v>
      </c>
      <c r="G614" s="19" t="s">
        <v>98</v>
      </c>
      <c r="H614" s="6">
        <v>4</v>
      </c>
      <c r="I614" s="6"/>
      <c r="J614" s="1"/>
      <c r="K614" s="1"/>
      <c r="L614" s="1"/>
      <c r="M614" s="1" t="s">
        <v>817</v>
      </c>
      <c r="N614" s="41" t="s">
        <v>1034</v>
      </c>
    </row>
    <row r="615" spans="1:14" ht="12.75">
      <c r="A615" s="38"/>
      <c r="C615" s="152" t="str">
        <f>CONCATENATE("Set #",B603)</f>
        <v>Set #34</v>
      </c>
      <c r="D615" s="154" t="str">
        <f>IF(COUNTIF(M605:M614,"C")&gt;0,"Curses","")</f>
        <v>Curses</v>
      </c>
      <c r="E615" s="32"/>
      <c r="F615" s="154"/>
      <c r="G615" s="32"/>
      <c r="H615" s="3">
        <f>COUNTA(H605:H614)</f>
        <v>3</v>
      </c>
      <c r="I615" s="3">
        <f>COUNTA(I605:I614)</f>
        <v>2</v>
      </c>
      <c r="J615" s="3">
        <f>COUNTA(J605:J614)</f>
        <v>1</v>
      </c>
      <c r="K615" s="3">
        <f>COUNTA(K605:K614)</f>
        <v>5</v>
      </c>
      <c r="M615" s="38">
        <f>COUNTIF(M605:M614,"DS")+COUNTIF(M605:M614,"VS")+COUNTIF(M605:M614,"Y")+COUNTIF(M605:M614,"Y,O")</f>
        <v>3</v>
      </c>
      <c r="N615" s="32"/>
    </row>
    <row r="616" spans="1:14" ht="12.75">
      <c r="A616" s="38"/>
      <c r="C616" s="33">
        <f>IF(COUNTIF(K605:K614,"CT")&gt;0,"Coin Token","")</f>
      </c>
      <c r="D616" s="33">
        <f>IF(COUNTIF(L605:L614,"VT")&gt;0,"Vict. Token","")</f>
      </c>
      <c r="E616" s="33"/>
      <c r="F616" s="155"/>
      <c r="G616" s="33"/>
      <c r="H616" s="33"/>
      <c r="I616" s="33"/>
      <c r="J616" s="33"/>
      <c r="K616" s="33"/>
      <c r="L616" s="33"/>
      <c r="M616" s="155"/>
      <c r="N616" s="33"/>
    </row>
    <row r="617" spans="1:14" ht="12.75">
      <c r="A617" s="38"/>
      <c r="E617" s="33"/>
      <c r="F617" s="155"/>
      <c r="G617" s="33"/>
      <c r="H617" s="33"/>
      <c r="I617" s="33"/>
      <c r="J617" s="33"/>
      <c r="K617" s="33"/>
      <c r="L617" s="33"/>
      <c r="M617" s="155"/>
      <c r="N617" s="33"/>
    </row>
    <row r="618" spans="1:14" ht="12.75">
      <c r="A618" s="38"/>
      <c r="B618" s="3">
        <v>35</v>
      </c>
      <c r="C618" s="89" t="s">
        <v>434</v>
      </c>
      <c r="E618" s="33"/>
      <c r="F618" s="155">
        <f>SUM(F620:F629)</f>
        <v>56</v>
      </c>
      <c r="G618" s="89"/>
      <c r="H618" s="33" t="s">
        <v>800</v>
      </c>
      <c r="I618" s="156" t="s">
        <v>800</v>
      </c>
      <c r="J618" s="157" t="s">
        <v>800</v>
      </c>
      <c r="K618" s="157" t="s">
        <v>800</v>
      </c>
      <c r="L618" s="158" t="s">
        <v>800</v>
      </c>
      <c r="M618" s="155"/>
      <c r="N618" s="33" t="s">
        <v>800</v>
      </c>
    </row>
    <row r="619" spans="1:14" ht="12.75">
      <c r="A619" s="38"/>
      <c r="C619" s="159" t="str">
        <f>CONCATENATE(F618," Complexity")</f>
        <v>56 Complexity</v>
      </c>
      <c r="D619" s="159"/>
      <c r="E619" s="160" t="s">
        <v>105</v>
      </c>
      <c r="F619" s="164" t="s">
        <v>447</v>
      </c>
      <c r="G619" s="160" t="s">
        <v>816</v>
      </c>
      <c r="H619" s="160" t="s">
        <v>797</v>
      </c>
      <c r="I619" s="161" t="s">
        <v>798</v>
      </c>
      <c r="J619" s="162" t="s">
        <v>799</v>
      </c>
      <c r="K619" s="162" t="s">
        <v>801</v>
      </c>
      <c r="L619" s="163" t="s">
        <v>807</v>
      </c>
      <c r="M619" s="164" t="s">
        <v>388</v>
      </c>
      <c r="N619" s="160" t="s">
        <v>802</v>
      </c>
    </row>
    <row r="620" spans="1:14" ht="12.75">
      <c r="A620" s="38"/>
      <c r="C620" s="59" t="s">
        <v>826</v>
      </c>
      <c r="D620" s="60"/>
      <c r="E620" s="1" t="s">
        <v>101</v>
      </c>
      <c r="F620" s="39">
        <v>3</v>
      </c>
      <c r="G620" s="11" t="s">
        <v>83</v>
      </c>
      <c r="H620" s="31"/>
      <c r="I620" s="31"/>
      <c r="J620" s="31"/>
      <c r="K620" s="31"/>
      <c r="L620" s="31"/>
      <c r="M620" s="39" t="s">
        <v>775</v>
      </c>
      <c r="N620" s="140" t="s">
        <v>176</v>
      </c>
    </row>
    <row r="621" spans="1:14" ht="12.75">
      <c r="A621" s="38"/>
      <c r="C621" s="53" t="s">
        <v>151</v>
      </c>
      <c r="D621" s="54"/>
      <c r="E621" s="1" t="s">
        <v>101</v>
      </c>
      <c r="F621" s="39">
        <v>10</v>
      </c>
      <c r="G621" s="17" t="s">
        <v>100</v>
      </c>
      <c r="H621" s="1">
        <v>1</v>
      </c>
      <c r="I621" s="1">
        <v>1</v>
      </c>
      <c r="J621" s="1"/>
      <c r="K621" s="1"/>
      <c r="L621" s="1"/>
      <c r="M621" s="1"/>
      <c r="N621" s="41" t="s">
        <v>53</v>
      </c>
    </row>
    <row r="622" spans="1:14" ht="12.75">
      <c r="A622" s="38"/>
      <c r="C622" s="57" t="s">
        <v>828</v>
      </c>
      <c r="D622" s="58"/>
      <c r="E622" s="1" t="s">
        <v>101</v>
      </c>
      <c r="F622" s="39">
        <v>2</v>
      </c>
      <c r="G622" s="11" t="s">
        <v>83</v>
      </c>
      <c r="H622" s="31"/>
      <c r="I622" s="31"/>
      <c r="J622" s="31"/>
      <c r="K622" s="31"/>
      <c r="L622" s="31"/>
      <c r="M622" s="39"/>
      <c r="N622" s="140" t="s">
        <v>183</v>
      </c>
    </row>
    <row r="623" spans="1:14" ht="12.75">
      <c r="A623" s="38"/>
      <c r="C623" s="53" t="s">
        <v>209</v>
      </c>
      <c r="D623" s="54"/>
      <c r="E623" s="1" t="s">
        <v>101</v>
      </c>
      <c r="F623" s="39">
        <v>7</v>
      </c>
      <c r="G623" s="15" t="s">
        <v>103</v>
      </c>
      <c r="H623" s="1"/>
      <c r="I623" s="1"/>
      <c r="J623" s="1">
        <v>1</v>
      </c>
      <c r="K623" s="1" t="s">
        <v>803</v>
      </c>
      <c r="L623" s="1"/>
      <c r="M623" s="1"/>
      <c r="N623" s="41" t="s">
        <v>186</v>
      </c>
    </row>
    <row r="624" spans="1:14" ht="12.75">
      <c r="A624" s="38"/>
      <c r="C624" s="79" t="s">
        <v>842</v>
      </c>
      <c r="D624" s="80"/>
      <c r="E624" s="21" t="s">
        <v>107</v>
      </c>
      <c r="F624" s="39">
        <v>2</v>
      </c>
      <c r="G624" s="11" t="s">
        <v>83</v>
      </c>
      <c r="H624" s="31"/>
      <c r="I624" s="31"/>
      <c r="J624" s="31"/>
      <c r="K624" s="31"/>
      <c r="L624" s="31" t="s">
        <v>803</v>
      </c>
      <c r="M624" s="39"/>
      <c r="N624" s="140" t="s">
        <v>193</v>
      </c>
    </row>
    <row r="625" spans="1:14" ht="12.75">
      <c r="A625" s="38"/>
      <c r="C625" s="71" t="s">
        <v>833</v>
      </c>
      <c r="D625" s="72"/>
      <c r="E625" s="1" t="s">
        <v>101</v>
      </c>
      <c r="F625" s="39">
        <v>3</v>
      </c>
      <c r="G625" s="12" t="s">
        <v>818</v>
      </c>
      <c r="H625" s="1"/>
      <c r="I625" s="1"/>
      <c r="J625" s="1"/>
      <c r="K625" s="1">
        <v>2</v>
      </c>
      <c r="L625" s="48" t="s">
        <v>606</v>
      </c>
      <c r="M625" s="1"/>
      <c r="N625" s="134" t="s">
        <v>58</v>
      </c>
    </row>
    <row r="626" spans="1:14" ht="12.75">
      <c r="A626" s="38"/>
      <c r="C626" s="53" t="s">
        <v>256</v>
      </c>
      <c r="D626" s="54"/>
      <c r="E626" s="1" t="s">
        <v>101</v>
      </c>
      <c r="F626" s="39">
        <v>11</v>
      </c>
      <c r="G626" s="15" t="s">
        <v>103</v>
      </c>
      <c r="H626" s="1">
        <v>1</v>
      </c>
      <c r="I626" s="1">
        <v>1</v>
      </c>
      <c r="J626" s="1"/>
      <c r="K626" s="1"/>
      <c r="L626" s="1"/>
      <c r="M626" s="1" t="s">
        <v>389</v>
      </c>
      <c r="N626" s="41" t="s">
        <v>1109</v>
      </c>
    </row>
    <row r="627" spans="1:14" ht="12.75">
      <c r="A627" s="38"/>
      <c r="C627" s="71" t="s">
        <v>853</v>
      </c>
      <c r="D627" s="72"/>
      <c r="E627" s="1" t="s">
        <v>101</v>
      </c>
      <c r="F627" s="39">
        <v>11</v>
      </c>
      <c r="G627" s="12" t="s">
        <v>818</v>
      </c>
      <c r="H627" s="1">
        <v>2</v>
      </c>
      <c r="I627" s="1"/>
      <c r="J627" s="1"/>
      <c r="K627" s="1" t="s">
        <v>803</v>
      </c>
      <c r="L627" s="1"/>
      <c r="M627" s="1"/>
      <c r="N627" s="41" t="s">
        <v>1030</v>
      </c>
    </row>
    <row r="628" spans="1:14" ht="12.75">
      <c r="A628" s="38"/>
      <c r="C628" s="49" t="s">
        <v>97</v>
      </c>
      <c r="D628" s="50"/>
      <c r="E628" s="5" t="s">
        <v>106</v>
      </c>
      <c r="F628" s="39">
        <v>2</v>
      </c>
      <c r="G628" s="12" t="s">
        <v>818</v>
      </c>
      <c r="H628" s="1"/>
      <c r="I628" s="1"/>
      <c r="J628" s="1"/>
      <c r="K628" s="1" t="s">
        <v>803</v>
      </c>
      <c r="L628" s="1"/>
      <c r="M628" s="1"/>
      <c r="N628" s="4" t="s">
        <v>808</v>
      </c>
    </row>
    <row r="629" spans="1:14" ht="12.75">
      <c r="A629" s="38"/>
      <c r="C629" s="77" t="s">
        <v>153</v>
      </c>
      <c r="D629" s="78"/>
      <c r="E629" s="1" t="s">
        <v>101</v>
      </c>
      <c r="F629" s="39">
        <v>5</v>
      </c>
      <c r="G629" s="104" t="s">
        <v>446</v>
      </c>
      <c r="H629" s="31"/>
      <c r="I629" s="31"/>
      <c r="J629" s="31"/>
      <c r="K629" s="31"/>
      <c r="L629" s="31"/>
      <c r="M629" s="39" t="s">
        <v>103</v>
      </c>
      <c r="N629" s="140" t="s">
        <v>1036</v>
      </c>
    </row>
    <row r="630" spans="1:14" ht="12.75">
      <c r="A630" s="38"/>
      <c r="C630" s="152" t="str">
        <f>CONCATENATE("Set #",B618)</f>
        <v>Set #35</v>
      </c>
      <c r="D630" s="154">
        <f>IF(COUNTIF(M620:M629,"C")&gt;0,"Curses","")</f>
      </c>
      <c r="E630" s="32"/>
      <c r="F630" s="154"/>
      <c r="G630" s="32"/>
      <c r="H630" s="3">
        <f>COUNTA(H620:H629)</f>
        <v>3</v>
      </c>
      <c r="I630" s="3">
        <f>COUNTA(I620:I629)</f>
        <v>2</v>
      </c>
      <c r="J630" s="3">
        <f>COUNTA(J620:J629)</f>
        <v>1</v>
      </c>
      <c r="K630" s="3">
        <f>COUNTA(K620:K629)</f>
        <v>4</v>
      </c>
      <c r="M630" s="38">
        <f>COUNTIF(M620:M629,"DS")+COUNTIF(M620:M629,"VS")+COUNTIF(M620:M629,"Y")+COUNTIF(M620:M629,"Y,O")</f>
        <v>2</v>
      </c>
      <c r="N630" s="32"/>
    </row>
    <row r="631" spans="1:14" ht="12.75">
      <c r="A631" s="38"/>
      <c r="C631" s="33">
        <f>IF(COUNTIF(K620:K629,"CT")&gt;0,"Coin Token","")</f>
      </c>
      <c r="D631" s="33" t="str">
        <f>IF(COUNTIF(L620:L629,"VT")&gt;0,"Vict. Token","")</f>
        <v>Vict. Token</v>
      </c>
      <c r="E631" s="33"/>
      <c r="F631" s="155"/>
      <c r="G631" s="33"/>
      <c r="H631" s="33"/>
      <c r="I631" s="33"/>
      <c r="J631" s="33"/>
      <c r="K631" s="33"/>
      <c r="L631" s="33"/>
      <c r="M631" s="155"/>
      <c r="N631" s="33"/>
    </row>
    <row r="632" spans="1:14" ht="12.75">
      <c r="A632" s="38"/>
      <c r="E632" s="33"/>
      <c r="F632" s="155"/>
      <c r="G632" s="33"/>
      <c r="H632" s="33"/>
      <c r="I632" s="33"/>
      <c r="J632" s="33"/>
      <c r="K632" s="33"/>
      <c r="L632" s="33"/>
      <c r="M632" s="155"/>
      <c r="N632" s="33"/>
    </row>
    <row r="633" spans="1:14" ht="12.75">
      <c r="A633" s="38"/>
      <c r="B633" s="3">
        <v>36</v>
      </c>
      <c r="C633" s="89" t="s">
        <v>437</v>
      </c>
      <c r="E633" s="33"/>
      <c r="F633" s="155">
        <f>SUM(F635:F644)</f>
        <v>86</v>
      </c>
      <c r="G633" s="89"/>
      <c r="H633" s="33" t="s">
        <v>800</v>
      </c>
      <c r="I633" s="156" t="s">
        <v>800</v>
      </c>
      <c r="J633" s="157" t="s">
        <v>800</v>
      </c>
      <c r="K633" s="157" t="s">
        <v>800</v>
      </c>
      <c r="L633" s="158" t="s">
        <v>800</v>
      </c>
      <c r="M633" s="155"/>
      <c r="N633" s="33" t="s">
        <v>800</v>
      </c>
    </row>
    <row r="634" spans="1:14" ht="12.75">
      <c r="A634" s="38"/>
      <c r="C634" s="159" t="str">
        <f>CONCATENATE(F633," Complexity")</f>
        <v>86 Complexity</v>
      </c>
      <c r="D634" s="159"/>
      <c r="E634" s="160" t="s">
        <v>105</v>
      </c>
      <c r="F634" s="164" t="s">
        <v>447</v>
      </c>
      <c r="G634" s="160" t="s">
        <v>816</v>
      </c>
      <c r="H634" s="160" t="s">
        <v>797</v>
      </c>
      <c r="I634" s="161" t="s">
        <v>798</v>
      </c>
      <c r="J634" s="162" t="s">
        <v>799</v>
      </c>
      <c r="K634" s="162" t="s">
        <v>801</v>
      </c>
      <c r="L634" s="163" t="s">
        <v>807</v>
      </c>
      <c r="M634" s="164" t="s">
        <v>388</v>
      </c>
      <c r="N634" s="160" t="s">
        <v>802</v>
      </c>
    </row>
    <row r="635" spans="1:14" ht="12.75">
      <c r="A635" s="38"/>
      <c r="C635" s="57" t="s">
        <v>824</v>
      </c>
      <c r="D635" s="58"/>
      <c r="E635" s="1" t="s">
        <v>101</v>
      </c>
      <c r="F635" s="39">
        <v>10</v>
      </c>
      <c r="G635" s="11" t="s">
        <v>83</v>
      </c>
      <c r="H635" s="31" t="s">
        <v>803</v>
      </c>
      <c r="I635" s="31">
        <v>1</v>
      </c>
      <c r="J635" s="31"/>
      <c r="K635" s="6"/>
      <c r="L635" s="31"/>
      <c r="M635" s="39"/>
      <c r="N635" s="135" t="s">
        <v>1110</v>
      </c>
    </row>
    <row r="636" spans="1:14" ht="12.75">
      <c r="A636" s="38"/>
      <c r="C636" s="49" t="s">
        <v>414</v>
      </c>
      <c r="D636" s="50"/>
      <c r="E636" s="5" t="s">
        <v>106</v>
      </c>
      <c r="F636" s="39">
        <v>6</v>
      </c>
      <c r="G636" s="28" t="s">
        <v>509</v>
      </c>
      <c r="H636" s="6"/>
      <c r="I636" s="6"/>
      <c r="J636" s="1"/>
      <c r="K636" s="1">
        <v>1</v>
      </c>
      <c r="L636" s="1"/>
      <c r="M636" s="1"/>
      <c r="N636" s="41" t="s">
        <v>2</v>
      </c>
    </row>
    <row r="637" spans="1:14" ht="25.5">
      <c r="A637" s="38"/>
      <c r="C637" s="53" t="s">
        <v>204</v>
      </c>
      <c r="D637" s="54"/>
      <c r="E637" s="1" t="s">
        <v>101</v>
      </c>
      <c r="F637" s="39">
        <v>10</v>
      </c>
      <c r="G637" s="19" t="s">
        <v>98</v>
      </c>
      <c r="H637" s="1">
        <v>1</v>
      </c>
      <c r="I637" s="1">
        <v>1</v>
      </c>
      <c r="J637" s="1"/>
      <c r="K637" s="1"/>
      <c r="L637" s="1"/>
      <c r="M637" s="1"/>
      <c r="N637" s="41" t="s">
        <v>54</v>
      </c>
    </row>
    <row r="638" spans="1:14" ht="12.75">
      <c r="A638" s="38"/>
      <c r="C638" s="53" t="s">
        <v>233</v>
      </c>
      <c r="D638" s="54"/>
      <c r="E638" s="1" t="s">
        <v>101</v>
      </c>
      <c r="F638" s="39">
        <v>3</v>
      </c>
      <c r="G638" s="19" t="s">
        <v>98</v>
      </c>
      <c r="H638" s="1"/>
      <c r="I638" s="1"/>
      <c r="J638" s="1"/>
      <c r="K638" s="1"/>
      <c r="L638" s="1"/>
      <c r="M638" s="1"/>
      <c r="N638" s="4" t="s">
        <v>185</v>
      </c>
    </row>
    <row r="639" spans="1:14" ht="25.5">
      <c r="A639" s="38"/>
      <c r="C639" s="71" t="s">
        <v>841</v>
      </c>
      <c r="D639" s="72"/>
      <c r="E639" s="1" t="s">
        <v>101</v>
      </c>
      <c r="F639" s="39">
        <v>11</v>
      </c>
      <c r="G639" s="12" t="s">
        <v>818</v>
      </c>
      <c r="H639" s="1"/>
      <c r="I639" s="1"/>
      <c r="J639" s="1"/>
      <c r="K639" s="1">
        <v>1</v>
      </c>
      <c r="L639" s="48" t="s">
        <v>606</v>
      </c>
      <c r="M639" s="1" t="s">
        <v>374</v>
      </c>
      <c r="N639" s="134" t="s">
        <v>187</v>
      </c>
    </row>
    <row r="640" spans="1:14" ht="12.75">
      <c r="A640" s="38"/>
      <c r="C640" s="57" t="s">
        <v>832</v>
      </c>
      <c r="D640" s="58"/>
      <c r="E640" s="1" t="s">
        <v>101</v>
      </c>
      <c r="F640" s="39">
        <v>2</v>
      </c>
      <c r="G640" s="11" t="s">
        <v>83</v>
      </c>
      <c r="H640" s="31"/>
      <c r="I640" s="31"/>
      <c r="J640" s="31"/>
      <c r="K640" s="31">
        <v>3</v>
      </c>
      <c r="L640" s="31"/>
      <c r="M640" s="39" t="s">
        <v>784</v>
      </c>
      <c r="N640" s="140" t="s">
        <v>196</v>
      </c>
    </row>
    <row r="641" spans="1:14" ht="25.5">
      <c r="A641" s="38"/>
      <c r="C641" s="53" t="s">
        <v>474</v>
      </c>
      <c r="D641" s="54"/>
      <c r="E641" s="1" t="s">
        <v>101</v>
      </c>
      <c r="F641" s="39">
        <v>9</v>
      </c>
      <c r="G641" s="19" t="s">
        <v>98</v>
      </c>
      <c r="H641" s="6">
        <v>3</v>
      </c>
      <c r="I641" s="6"/>
      <c r="J641" s="1"/>
      <c r="K641" s="1"/>
      <c r="L641" s="1"/>
      <c r="M641" s="1" t="s">
        <v>817</v>
      </c>
      <c r="N641" s="4" t="s">
        <v>1023</v>
      </c>
    </row>
    <row r="642" spans="1:14" ht="12.75">
      <c r="A642" s="38"/>
      <c r="C642" s="53" t="s">
        <v>256</v>
      </c>
      <c r="D642" s="54"/>
      <c r="E642" s="1" t="s">
        <v>101</v>
      </c>
      <c r="F642" s="39">
        <v>11</v>
      </c>
      <c r="G642" s="15" t="s">
        <v>103</v>
      </c>
      <c r="H642" s="1">
        <v>1</v>
      </c>
      <c r="I642" s="1">
        <v>1</v>
      </c>
      <c r="J642" s="1"/>
      <c r="K642" s="1"/>
      <c r="L642" s="1"/>
      <c r="M642" s="1" t="s">
        <v>389</v>
      </c>
      <c r="N642" s="41" t="s">
        <v>1109</v>
      </c>
    </row>
    <row r="643" spans="1:14" ht="12.75">
      <c r="A643" s="38"/>
      <c r="C643" s="81" t="s">
        <v>856</v>
      </c>
      <c r="D643" s="82"/>
      <c r="E643" s="20" t="s">
        <v>110</v>
      </c>
      <c r="F643" s="39">
        <v>13</v>
      </c>
      <c r="G643" s="12" t="s">
        <v>818</v>
      </c>
      <c r="H643" s="1"/>
      <c r="I643" s="1"/>
      <c r="J643" s="1">
        <v>1</v>
      </c>
      <c r="K643" s="1">
        <v>2</v>
      </c>
      <c r="L643" s="48" t="s">
        <v>606</v>
      </c>
      <c r="M643" s="1"/>
      <c r="N643" s="134" t="s">
        <v>1033</v>
      </c>
    </row>
    <row r="644" spans="1:14" ht="12.75">
      <c r="A644" s="38"/>
      <c r="C644" s="53" t="s">
        <v>154</v>
      </c>
      <c r="D644" s="54"/>
      <c r="E644" s="1" t="s">
        <v>101</v>
      </c>
      <c r="F644" s="39">
        <v>11</v>
      </c>
      <c r="G644" s="104" t="s">
        <v>446</v>
      </c>
      <c r="H644" s="1">
        <v>3</v>
      </c>
      <c r="I644" s="1">
        <v>1</v>
      </c>
      <c r="J644" s="1"/>
      <c r="K644" s="1"/>
      <c r="L644" s="1"/>
      <c r="M644" s="1"/>
      <c r="N644" s="132" t="s">
        <v>57</v>
      </c>
    </row>
    <row r="645" spans="1:14" ht="12.75">
      <c r="A645" s="38"/>
      <c r="C645" s="152" t="str">
        <f>CONCATENATE("Set #",B633)</f>
        <v>Set #36</v>
      </c>
      <c r="D645" s="154">
        <f>IF(COUNTIF(M635:M644,"C")&gt;0,"Curses","")</f>
      </c>
      <c r="E645" s="32"/>
      <c r="F645" s="154"/>
      <c r="G645" s="32"/>
      <c r="H645" s="3">
        <f>COUNTA(H635:H644)</f>
        <v>5</v>
      </c>
      <c r="I645" s="3">
        <f>COUNTA(I635:I644)</f>
        <v>4</v>
      </c>
      <c r="J645" s="3">
        <f>COUNTA(J635:J644)</f>
        <v>1</v>
      </c>
      <c r="K645" s="3">
        <f>COUNTA(K635:K644)</f>
        <v>4</v>
      </c>
      <c r="M645" s="38">
        <f>COUNTIF(M635:M644,"DS")+COUNTIF(M635:M644,"VS")+COUNTIF(M635:M644,"Y")+COUNTIF(M635:M644,"Y,O")</f>
        <v>2</v>
      </c>
      <c r="N645" s="32"/>
    </row>
    <row r="646" spans="1:14" ht="12.75">
      <c r="A646" s="38"/>
      <c r="C646" s="33">
        <f>IF(COUNTIF(K635:K644,"CT")&gt;0,"Coin Token","")</f>
      </c>
      <c r="D646" s="33" t="str">
        <f>IF(COUNTIF(L635:L644,"VT")&gt;0,"Vict. Token","")</f>
        <v>Vict. Token</v>
      </c>
      <c r="E646" s="33"/>
      <c r="F646" s="155"/>
      <c r="G646" s="33"/>
      <c r="H646" s="33"/>
      <c r="I646" s="33"/>
      <c r="J646" s="33"/>
      <c r="K646" s="33"/>
      <c r="L646" s="33"/>
      <c r="M646" s="155"/>
      <c r="N646" s="33"/>
    </row>
    <row r="647" spans="1:14" ht="12.75">
      <c r="A647" s="38"/>
      <c r="E647" s="33"/>
      <c r="F647" s="155"/>
      <c r="G647" s="33"/>
      <c r="H647" s="33"/>
      <c r="I647" s="33"/>
      <c r="J647" s="33"/>
      <c r="K647" s="33"/>
      <c r="L647" s="33"/>
      <c r="M647" s="155"/>
      <c r="N647" s="33"/>
    </row>
    <row r="648" spans="1:14" ht="12.75">
      <c r="A648" s="38"/>
      <c r="B648" s="3">
        <v>37</v>
      </c>
      <c r="C648" s="89" t="s">
        <v>435</v>
      </c>
      <c r="E648" s="33"/>
      <c r="F648" s="155">
        <f>SUM(F650:F659)</f>
        <v>74</v>
      </c>
      <c r="G648" s="89"/>
      <c r="H648" s="33" t="s">
        <v>800</v>
      </c>
      <c r="I648" s="156" t="s">
        <v>800</v>
      </c>
      <c r="J648" s="157" t="s">
        <v>800</v>
      </c>
      <c r="K648" s="157" t="s">
        <v>800</v>
      </c>
      <c r="L648" s="158" t="s">
        <v>800</v>
      </c>
      <c r="M648" s="155"/>
      <c r="N648" s="33" t="s">
        <v>800</v>
      </c>
    </row>
    <row r="649" spans="1:14" ht="12.75">
      <c r="A649" s="38"/>
      <c r="C649" s="159" t="str">
        <f>CONCATENATE(F648," Complexity")</f>
        <v>74 Complexity</v>
      </c>
      <c r="D649" s="159"/>
      <c r="E649" s="160" t="s">
        <v>105</v>
      </c>
      <c r="F649" s="164" t="s">
        <v>447</v>
      </c>
      <c r="G649" s="160" t="s">
        <v>816</v>
      </c>
      <c r="H649" s="160" t="s">
        <v>797</v>
      </c>
      <c r="I649" s="161" t="s">
        <v>798</v>
      </c>
      <c r="J649" s="162" t="s">
        <v>799</v>
      </c>
      <c r="K649" s="162" t="s">
        <v>801</v>
      </c>
      <c r="L649" s="163" t="s">
        <v>807</v>
      </c>
      <c r="M649" s="164" t="s">
        <v>388</v>
      </c>
      <c r="N649" s="160" t="s">
        <v>802</v>
      </c>
    </row>
    <row r="650" spans="1:14" ht="12.75">
      <c r="A650" s="38"/>
      <c r="C650" s="59" t="s">
        <v>826</v>
      </c>
      <c r="D650" s="60"/>
      <c r="E650" s="1" t="s">
        <v>101</v>
      </c>
      <c r="F650" s="39">
        <v>3</v>
      </c>
      <c r="G650" s="11" t="s">
        <v>83</v>
      </c>
      <c r="H650" s="31"/>
      <c r="I650" s="31"/>
      <c r="J650" s="31"/>
      <c r="K650" s="31"/>
      <c r="L650" s="31"/>
      <c r="M650" s="39" t="s">
        <v>775</v>
      </c>
      <c r="N650" s="140" t="s">
        <v>176</v>
      </c>
    </row>
    <row r="651" spans="1:14" ht="12.75">
      <c r="A651" s="38"/>
      <c r="C651" s="53" t="s">
        <v>140</v>
      </c>
      <c r="D651" s="54"/>
      <c r="E651" s="1" t="s">
        <v>101</v>
      </c>
      <c r="F651" s="39">
        <v>8</v>
      </c>
      <c r="G651" s="15" t="s">
        <v>103</v>
      </c>
      <c r="H651" s="1">
        <v>2</v>
      </c>
      <c r="I651" s="1"/>
      <c r="J651" s="1"/>
      <c r="K651" s="1"/>
      <c r="L651" s="1"/>
      <c r="M651" s="1" t="s">
        <v>777</v>
      </c>
      <c r="N651" s="41" t="s">
        <v>1112</v>
      </c>
    </row>
    <row r="652" spans="1:14" ht="25.5">
      <c r="A652" s="38"/>
      <c r="C652" s="69" t="s">
        <v>830</v>
      </c>
      <c r="D652" s="70"/>
      <c r="E652" s="22" t="s">
        <v>111</v>
      </c>
      <c r="F652" s="39">
        <v>11</v>
      </c>
      <c r="G652" s="12" t="s">
        <v>818</v>
      </c>
      <c r="H652" s="1" t="s">
        <v>779</v>
      </c>
      <c r="I652" s="1"/>
      <c r="J652" s="1"/>
      <c r="K652" s="1"/>
      <c r="L652" s="1"/>
      <c r="M652" s="1" t="s">
        <v>373</v>
      </c>
      <c r="N652" s="4" t="s">
        <v>182</v>
      </c>
    </row>
    <row r="653" spans="1:14" ht="25.5">
      <c r="A653" s="38"/>
      <c r="C653" s="53" t="s">
        <v>415</v>
      </c>
      <c r="D653" s="54"/>
      <c r="E653" s="1" t="s">
        <v>101</v>
      </c>
      <c r="F653" s="39">
        <v>11</v>
      </c>
      <c r="G653" s="28" t="s">
        <v>509</v>
      </c>
      <c r="H653" s="6">
        <v>2</v>
      </c>
      <c r="I653" s="6">
        <v>1</v>
      </c>
      <c r="J653" s="1"/>
      <c r="K653" s="1"/>
      <c r="L653" s="1"/>
      <c r="M653" s="1"/>
      <c r="N653" s="41" t="s">
        <v>184</v>
      </c>
    </row>
    <row r="654" spans="1:14" ht="12.75">
      <c r="A654" s="38"/>
      <c r="C654" s="75" t="s">
        <v>458</v>
      </c>
      <c r="D654" s="76"/>
      <c r="E654" s="1" t="s">
        <v>101</v>
      </c>
      <c r="F654" s="39">
        <v>2</v>
      </c>
      <c r="G654" s="15" t="s">
        <v>103</v>
      </c>
      <c r="H654" s="1"/>
      <c r="I654" s="1"/>
      <c r="J654" s="1"/>
      <c r="K654" s="1" t="s">
        <v>803</v>
      </c>
      <c r="L654" s="1"/>
      <c r="M654" s="1"/>
      <c r="N654" s="4" t="s">
        <v>767</v>
      </c>
    </row>
    <row r="655" spans="1:14" ht="25.5">
      <c r="A655" s="38"/>
      <c r="C655" s="53" t="s">
        <v>213</v>
      </c>
      <c r="D655" s="54"/>
      <c r="E655" s="1" t="s">
        <v>101</v>
      </c>
      <c r="F655" s="39">
        <v>9</v>
      </c>
      <c r="G655" s="15" t="s">
        <v>103</v>
      </c>
      <c r="H655" s="1" t="s">
        <v>803</v>
      </c>
      <c r="I655" s="1">
        <v>1</v>
      </c>
      <c r="J655" s="1"/>
      <c r="K655" s="1"/>
      <c r="L655" s="1"/>
      <c r="M655" s="1"/>
      <c r="N655" s="41" t="s">
        <v>200</v>
      </c>
    </row>
    <row r="656" spans="1:14" ht="25.5">
      <c r="A656" s="38"/>
      <c r="C656" s="53" t="s">
        <v>488</v>
      </c>
      <c r="D656" s="54"/>
      <c r="E656" s="1" t="s">
        <v>101</v>
      </c>
      <c r="F656" s="39">
        <v>10</v>
      </c>
      <c r="G656" s="19" t="s">
        <v>98</v>
      </c>
      <c r="H656" s="6"/>
      <c r="I656" s="6"/>
      <c r="J656" s="1"/>
      <c r="K656" s="1"/>
      <c r="L656" s="1"/>
      <c r="M656" s="1" t="s">
        <v>390</v>
      </c>
      <c r="N656" s="128" t="s">
        <v>1025</v>
      </c>
    </row>
    <row r="657" spans="1:14" ht="12.75">
      <c r="A657" s="38"/>
      <c r="C657" s="73" t="s">
        <v>845</v>
      </c>
      <c r="D657" s="74"/>
      <c r="E657" s="20" t="s">
        <v>110</v>
      </c>
      <c r="F657" s="39">
        <v>4</v>
      </c>
      <c r="G657" s="11" t="s">
        <v>83</v>
      </c>
      <c r="H657" s="31">
        <v>2</v>
      </c>
      <c r="I657" s="31"/>
      <c r="J657" s="31"/>
      <c r="K657" s="31"/>
      <c r="L657" s="31"/>
      <c r="M657" s="23" t="s">
        <v>100</v>
      </c>
      <c r="N657" s="135" t="s">
        <v>1031</v>
      </c>
    </row>
    <row r="658" spans="1:14" ht="12.75">
      <c r="A658" s="38"/>
      <c r="C658" s="67" t="s">
        <v>282</v>
      </c>
      <c r="D658" s="68"/>
      <c r="E658" s="21" t="s">
        <v>107</v>
      </c>
      <c r="F658" s="39">
        <v>2</v>
      </c>
      <c r="G658" s="17" t="s">
        <v>100</v>
      </c>
      <c r="H658" s="1"/>
      <c r="I658" s="1"/>
      <c r="J658" s="1"/>
      <c r="K658" s="1"/>
      <c r="L658" s="1" t="s">
        <v>803</v>
      </c>
      <c r="M658" s="23" t="s">
        <v>100</v>
      </c>
      <c r="N658" s="4" t="s">
        <v>1017</v>
      </c>
    </row>
    <row r="659" spans="1:14" ht="12.75">
      <c r="A659" s="38"/>
      <c r="C659" s="71" t="s">
        <v>857</v>
      </c>
      <c r="D659" s="72"/>
      <c r="E659" s="1" t="s">
        <v>101</v>
      </c>
      <c r="F659" s="39">
        <v>14</v>
      </c>
      <c r="G659" s="12" t="s">
        <v>818</v>
      </c>
      <c r="H659" s="1">
        <v>1</v>
      </c>
      <c r="I659" s="1">
        <v>1</v>
      </c>
      <c r="J659" s="1">
        <v>1</v>
      </c>
      <c r="K659" s="1">
        <v>2</v>
      </c>
      <c r="L659" s="1"/>
      <c r="M659" s="1"/>
      <c r="N659" s="41" t="s">
        <v>12</v>
      </c>
    </row>
    <row r="660" spans="1:13" ht="12.75">
      <c r="A660" s="38"/>
      <c r="C660" s="152" t="str">
        <f>CONCATENATE("Set #",B648)</f>
        <v>Set #37</v>
      </c>
      <c r="D660" s="154" t="str">
        <f>IF(COUNTIF(M650:M659,"C")&gt;0,"Curses","")</f>
        <v>Curses</v>
      </c>
      <c r="F660" s="155"/>
      <c r="H660" s="3">
        <f>COUNTA(H650:H659)</f>
        <v>6</v>
      </c>
      <c r="I660" s="3">
        <f>COUNTA(I650:I659)</f>
        <v>3</v>
      </c>
      <c r="J660" s="3">
        <f>COUNTA(J650:J659)</f>
        <v>1</v>
      </c>
      <c r="K660" s="3">
        <f>COUNTA(K650:K659)</f>
        <v>2</v>
      </c>
      <c r="M660" s="38">
        <f>COUNTIF(M650:M659,"DS")+COUNTIF(M650:M659,"VS")+COUNTIF(M650:M659,"Y")+COUNTIF(M650:M659,"Y,O")</f>
        <v>2</v>
      </c>
    </row>
    <row r="661" spans="1:13" ht="12.75">
      <c r="A661" s="38"/>
      <c r="C661" s="33">
        <f>IF(COUNTIF(K650:K659,"CT")&gt;0,"Coin Token","")</f>
      </c>
      <c r="D661" s="33">
        <f>IF(COUNTIF(L650:L659,"VT")&gt;0,"Vict. Token","")</f>
      </c>
      <c r="F661" s="155"/>
      <c r="M661" s="38"/>
    </row>
    <row r="662" spans="1:13" ht="12.75">
      <c r="A662" s="38"/>
      <c r="F662" s="155"/>
      <c r="M662" s="38"/>
    </row>
    <row r="663" spans="1:14" ht="12.75">
      <c r="A663" s="38"/>
      <c r="B663" s="3">
        <v>38</v>
      </c>
      <c r="C663" s="89" t="s">
        <v>439</v>
      </c>
      <c r="F663" s="38">
        <f>SUM(F665:F674)</f>
        <v>47</v>
      </c>
      <c r="G663" s="34"/>
      <c r="H663" s="3" t="s">
        <v>800</v>
      </c>
      <c r="I663" s="35" t="s">
        <v>800</v>
      </c>
      <c r="J663" s="36" t="s">
        <v>800</v>
      </c>
      <c r="K663" s="36" t="s">
        <v>800</v>
      </c>
      <c r="L663" s="37" t="s">
        <v>800</v>
      </c>
      <c r="M663" s="38"/>
      <c r="N663" s="3" t="s">
        <v>800</v>
      </c>
    </row>
    <row r="664" spans="1:14" ht="12.75">
      <c r="A664" s="38"/>
      <c r="C664" s="91" t="str">
        <f>CONCATENATE(F663," Complexity")</f>
        <v>47 Complexity</v>
      </c>
      <c r="D664" s="91"/>
      <c r="E664" s="3" t="s">
        <v>105</v>
      </c>
      <c r="F664" s="155" t="s">
        <v>447</v>
      </c>
      <c r="G664" s="3" t="s">
        <v>816</v>
      </c>
      <c r="H664" s="3" t="s">
        <v>797</v>
      </c>
      <c r="I664" s="35" t="s">
        <v>798</v>
      </c>
      <c r="J664" s="36" t="s">
        <v>799</v>
      </c>
      <c r="K664" s="36" t="s">
        <v>801</v>
      </c>
      <c r="L664" s="37" t="s">
        <v>807</v>
      </c>
      <c r="M664" s="38" t="s">
        <v>388</v>
      </c>
      <c r="N664" s="3" t="s">
        <v>802</v>
      </c>
    </row>
    <row r="665" spans="1:14" ht="12.75">
      <c r="A665" s="38"/>
      <c r="C665" s="53" t="s">
        <v>508</v>
      </c>
      <c r="D665" s="54"/>
      <c r="E665" s="1" t="s">
        <v>101</v>
      </c>
      <c r="F665" s="39">
        <v>2</v>
      </c>
      <c r="G665" s="104" t="s">
        <v>446</v>
      </c>
      <c r="H665" s="6"/>
      <c r="I665" s="6"/>
      <c r="J665" s="1"/>
      <c r="K665" s="1">
        <v>3</v>
      </c>
      <c r="L665" s="1"/>
      <c r="M665" s="23" t="s">
        <v>100</v>
      </c>
      <c r="N665" s="132" t="s">
        <v>1102</v>
      </c>
    </row>
    <row r="666" spans="1:14" ht="12.75">
      <c r="A666" s="38"/>
      <c r="C666" s="53" t="s">
        <v>411</v>
      </c>
      <c r="D666" s="54"/>
      <c r="E666" s="1" t="s">
        <v>101</v>
      </c>
      <c r="F666" s="39">
        <v>11</v>
      </c>
      <c r="G666" s="28" t="s">
        <v>509</v>
      </c>
      <c r="H666" s="6"/>
      <c r="I666" s="6">
        <v>1</v>
      </c>
      <c r="J666" s="1">
        <v>1</v>
      </c>
      <c r="K666" s="5" t="s">
        <v>605</v>
      </c>
      <c r="L666" s="1"/>
      <c r="M666" s="1"/>
      <c r="N666" s="133" t="s">
        <v>1104</v>
      </c>
    </row>
    <row r="667" spans="1:14" ht="12.75">
      <c r="A667" s="38"/>
      <c r="C667" s="49" t="s">
        <v>414</v>
      </c>
      <c r="D667" s="50"/>
      <c r="E667" s="5" t="s">
        <v>106</v>
      </c>
      <c r="F667" s="39">
        <v>6</v>
      </c>
      <c r="G667" s="28" t="s">
        <v>509</v>
      </c>
      <c r="H667" s="6"/>
      <c r="I667" s="6"/>
      <c r="J667" s="1"/>
      <c r="K667" s="1">
        <v>1</v>
      </c>
      <c r="L667" s="1"/>
      <c r="M667" s="1"/>
      <c r="N667" s="41" t="s">
        <v>2</v>
      </c>
    </row>
    <row r="668" spans="1:14" ht="12.75">
      <c r="A668" s="38"/>
      <c r="C668" s="57" t="s">
        <v>831</v>
      </c>
      <c r="D668" s="58"/>
      <c r="E668" s="1" t="s">
        <v>101</v>
      </c>
      <c r="F668" s="39">
        <v>3</v>
      </c>
      <c r="G668" s="11" t="s">
        <v>83</v>
      </c>
      <c r="H668" s="31"/>
      <c r="I668" s="31"/>
      <c r="J668" s="31">
        <v>1</v>
      </c>
      <c r="K668" s="31">
        <v>2</v>
      </c>
      <c r="L668" s="31"/>
      <c r="M668" s="39"/>
      <c r="N668" s="135" t="s">
        <v>4</v>
      </c>
    </row>
    <row r="669" spans="1:14" ht="12.75">
      <c r="A669" s="38"/>
      <c r="C669" s="75" t="s">
        <v>458</v>
      </c>
      <c r="D669" s="76"/>
      <c r="E669" s="1" t="s">
        <v>101</v>
      </c>
      <c r="F669" s="39">
        <v>2</v>
      </c>
      <c r="G669" s="15" t="s">
        <v>103</v>
      </c>
      <c r="H669" s="1"/>
      <c r="I669" s="1"/>
      <c r="J669" s="1"/>
      <c r="K669" s="1" t="s">
        <v>803</v>
      </c>
      <c r="L669" s="1"/>
      <c r="M669" s="1"/>
      <c r="N669" s="4" t="s">
        <v>767</v>
      </c>
    </row>
    <row r="670" spans="1:14" ht="12.75">
      <c r="A670" s="38"/>
      <c r="C670" s="79" t="s">
        <v>842</v>
      </c>
      <c r="D670" s="80"/>
      <c r="E670" s="21" t="s">
        <v>107</v>
      </c>
      <c r="F670" s="39">
        <v>2</v>
      </c>
      <c r="G670" s="11" t="s">
        <v>83</v>
      </c>
      <c r="H670" s="31"/>
      <c r="I670" s="31"/>
      <c r="J670" s="31"/>
      <c r="K670" s="31"/>
      <c r="L670" s="31" t="s">
        <v>803</v>
      </c>
      <c r="M670" s="39"/>
      <c r="N670" s="140" t="s">
        <v>193</v>
      </c>
    </row>
    <row r="671" spans="1:14" ht="12.75">
      <c r="A671" s="38"/>
      <c r="C671" s="57" t="s">
        <v>834</v>
      </c>
      <c r="D671" s="58"/>
      <c r="E671" s="1" t="s">
        <v>101</v>
      </c>
      <c r="F671" s="39">
        <v>1</v>
      </c>
      <c r="G671" s="11" t="s">
        <v>83</v>
      </c>
      <c r="H671" s="31">
        <v>3</v>
      </c>
      <c r="I671" s="31"/>
      <c r="J671" s="31"/>
      <c r="K671" s="31"/>
      <c r="L671" s="31"/>
      <c r="M671" s="39"/>
      <c r="N671" s="135" t="s">
        <v>1114</v>
      </c>
    </row>
    <row r="672" spans="1:14" ht="12.75">
      <c r="A672" s="38"/>
      <c r="C672" s="53" t="s">
        <v>489</v>
      </c>
      <c r="D672" s="54"/>
      <c r="E672" s="1" t="s">
        <v>101</v>
      </c>
      <c r="F672" s="39">
        <v>10</v>
      </c>
      <c r="G672" s="19" t="s">
        <v>98</v>
      </c>
      <c r="H672" s="6">
        <v>1</v>
      </c>
      <c r="I672" s="6">
        <v>1</v>
      </c>
      <c r="J672" s="1"/>
      <c r="K672" s="1">
        <v>1</v>
      </c>
      <c r="L672" s="1"/>
      <c r="M672" s="1" t="s">
        <v>389</v>
      </c>
      <c r="N672" s="41" t="s">
        <v>7</v>
      </c>
    </row>
    <row r="673" spans="1:14" ht="12.75">
      <c r="A673" s="38"/>
      <c r="C673" s="57" t="s">
        <v>846</v>
      </c>
      <c r="D673" s="58"/>
      <c r="E673" s="1" t="s">
        <v>101</v>
      </c>
      <c r="F673" s="39">
        <v>6</v>
      </c>
      <c r="G673" s="11" t="s">
        <v>83</v>
      </c>
      <c r="H673" s="31" t="s">
        <v>789</v>
      </c>
      <c r="I673" s="31"/>
      <c r="J673" s="31"/>
      <c r="K673" s="31"/>
      <c r="L673" s="31"/>
      <c r="M673" s="39" t="s">
        <v>785</v>
      </c>
      <c r="N673" s="140" t="s">
        <v>1027</v>
      </c>
    </row>
    <row r="674" spans="1:14" ht="12.75">
      <c r="A674" s="38"/>
      <c r="C674" s="71" t="s">
        <v>858</v>
      </c>
      <c r="D674" s="72"/>
      <c r="E674" s="1" t="s">
        <v>101</v>
      </c>
      <c r="F674" s="39">
        <v>4</v>
      </c>
      <c r="G674" s="12" t="s">
        <v>818</v>
      </c>
      <c r="H674" s="1"/>
      <c r="I674" s="1"/>
      <c r="J674" s="1"/>
      <c r="K674" s="1"/>
      <c r="L674" s="1"/>
      <c r="M674" s="1" t="s">
        <v>389</v>
      </c>
      <c r="N674" s="140" t="s">
        <v>1035</v>
      </c>
    </row>
    <row r="675" spans="1:14" ht="12.75">
      <c r="A675" s="38"/>
      <c r="C675" s="152" t="str">
        <f>CONCATENATE("Set #",B663)</f>
        <v>Set #38</v>
      </c>
      <c r="D675" s="154" t="str">
        <f>IF(COUNTIF(M665:M674,"C")&gt;0,"Curses","")</f>
        <v>Curses</v>
      </c>
      <c r="E675" s="32"/>
      <c r="F675" s="154"/>
      <c r="G675" s="32"/>
      <c r="H675" s="3">
        <f>COUNTA(H665:H674)</f>
        <v>3</v>
      </c>
      <c r="I675" s="3">
        <f>COUNTA(I665:I674)</f>
        <v>2</v>
      </c>
      <c r="J675" s="3">
        <f>COUNTA(J665:J674)</f>
        <v>2</v>
      </c>
      <c r="K675" s="3">
        <f>COUNTA(K665:K674)</f>
        <v>6</v>
      </c>
      <c r="M675" s="38">
        <f>COUNTIF(M665:M674,"DS")+COUNTIF(M665:M674,"VS")+COUNTIF(M665:M674,"Y")+COUNTIF(M665:M674,"Y,O")</f>
        <v>2</v>
      </c>
      <c r="N675" s="32"/>
    </row>
    <row r="676" spans="1:14" ht="12.75">
      <c r="A676" s="38"/>
      <c r="C676" s="33" t="str">
        <f>IF(COUNTIF(K665:K674,"CT")&gt;0,"Coin Token","")</f>
        <v>Coin Token</v>
      </c>
      <c r="D676" s="33">
        <f>IF(COUNTIF(L665:L674,"VT")&gt;0,"Vict. Token","")</f>
      </c>
      <c r="E676" s="33"/>
      <c r="F676" s="155"/>
      <c r="G676" s="33"/>
      <c r="H676" s="33"/>
      <c r="I676" s="33"/>
      <c r="J676" s="33"/>
      <c r="K676" s="33"/>
      <c r="L676" s="33"/>
      <c r="M676" s="155"/>
      <c r="N676" s="33"/>
    </row>
    <row r="677" spans="1:14" ht="12.75">
      <c r="A677" s="38"/>
      <c r="E677" s="33"/>
      <c r="F677" s="155"/>
      <c r="G677" s="33"/>
      <c r="H677" s="33"/>
      <c r="I677" s="33"/>
      <c r="J677" s="33"/>
      <c r="K677" s="33"/>
      <c r="L677" s="33"/>
      <c r="M677" s="155"/>
      <c r="N677" s="33"/>
    </row>
    <row r="678" spans="1:14" ht="12.75">
      <c r="A678" s="38"/>
      <c r="B678" s="3">
        <v>39</v>
      </c>
      <c r="C678" s="89" t="s">
        <v>444</v>
      </c>
      <c r="E678" s="33"/>
      <c r="F678" s="155">
        <f>SUM(F680:F689)</f>
        <v>60</v>
      </c>
      <c r="G678" s="89"/>
      <c r="H678" s="33" t="s">
        <v>800</v>
      </c>
      <c r="I678" s="156" t="s">
        <v>800</v>
      </c>
      <c r="J678" s="157" t="s">
        <v>800</v>
      </c>
      <c r="K678" s="157" t="s">
        <v>800</v>
      </c>
      <c r="L678" s="158" t="s">
        <v>800</v>
      </c>
      <c r="M678" s="155"/>
      <c r="N678" s="33" t="s">
        <v>800</v>
      </c>
    </row>
    <row r="679" spans="1:14" ht="12.75">
      <c r="A679" s="38"/>
      <c r="C679" s="159" t="str">
        <f>CONCATENATE(F678," Complexity")</f>
        <v>60 Complexity</v>
      </c>
      <c r="D679" s="159"/>
      <c r="E679" s="160" t="s">
        <v>105</v>
      </c>
      <c r="F679" s="164" t="s">
        <v>447</v>
      </c>
      <c r="G679" s="160" t="s">
        <v>816</v>
      </c>
      <c r="H679" s="160" t="s">
        <v>797</v>
      </c>
      <c r="I679" s="161" t="s">
        <v>798</v>
      </c>
      <c r="J679" s="162" t="s">
        <v>799</v>
      </c>
      <c r="K679" s="162" t="s">
        <v>801</v>
      </c>
      <c r="L679" s="163" t="s">
        <v>807</v>
      </c>
      <c r="M679" s="164" t="s">
        <v>388</v>
      </c>
      <c r="N679" s="160" t="s">
        <v>802</v>
      </c>
    </row>
    <row r="680" spans="1:14" ht="12.75">
      <c r="A680" s="38"/>
      <c r="C680" s="53" t="s">
        <v>118</v>
      </c>
      <c r="D680" s="54"/>
      <c r="E680" s="1" t="s">
        <v>101</v>
      </c>
      <c r="F680" s="39">
        <v>3</v>
      </c>
      <c r="G680" s="15" t="s">
        <v>103</v>
      </c>
      <c r="H680" s="1">
        <v>3</v>
      </c>
      <c r="I680" s="1"/>
      <c r="J680" s="1"/>
      <c r="K680" s="1"/>
      <c r="L680" s="1"/>
      <c r="M680" s="1"/>
      <c r="N680" s="41" t="s">
        <v>1111</v>
      </c>
    </row>
    <row r="681" spans="1:14" ht="25.5">
      <c r="A681" s="38"/>
      <c r="C681" s="65" t="s">
        <v>158</v>
      </c>
      <c r="D681" s="66"/>
      <c r="E681" s="20" t="s">
        <v>110</v>
      </c>
      <c r="F681" s="39">
        <v>6</v>
      </c>
      <c r="G681" s="18" t="s">
        <v>99</v>
      </c>
      <c r="H681" s="1">
        <v>2</v>
      </c>
      <c r="I681" s="1"/>
      <c r="J681" s="1"/>
      <c r="K681" s="1"/>
      <c r="L681" s="1"/>
      <c r="M681" s="1"/>
      <c r="N681" s="4" t="s">
        <v>74</v>
      </c>
    </row>
    <row r="682" spans="1:14" ht="25.5">
      <c r="A682" s="38"/>
      <c r="C682" s="53" t="s">
        <v>204</v>
      </c>
      <c r="D682" s="54"/>
      <c r="E682" s="1" t="s">
        <v>101</v>
      </c>
      <c r="F682" s="39">
        <v>10</v>
      </c>
      <c r="G682" s="19" t="s">
        <v>98</v>
      </c>
      <c r="H682" s="1">
        <v>1</v>
      </c>
      <c r="I682" s="1">
        <v>1</v>
      </c>
      <c r="J682" s="1"/>
      <c r="K682" s="1"/>
      <c r="L682" s="1"/>
      <c r="M682" s="1"/>
      <c r="N682" s="41" t="s">
        <v>54</v>
      </c>
    </row>
    <row r="683" spans="1:14" ht="25.5">
      <c r="A683" s="38"/>
      <c r="C683" s="73" t="s">
        <v>835</v>
      </c>
      <c r="D683" s="74"/>
      <c r="E683" s="20" t="s">
        <v>110</v>
      </c>
      <c r="F683" s="39">
        <v>7</v>
      </c>
      <c r="G683" s="30" t="s">
        <v>83</v>
      </c>
      <c r="H683" s="31"/>
      <c r="I683" s="31"/>
      <c r="J683" s="31"/>
      <c r="K683" s="31"/>
      <c r="L683" s="31"/>
      <c r="M683" s="39"/>
      <c r="N683" s="140" t="s">
        <v>188</v>
      </c>
    </row>
    <row r="684" spans="1:14" ht="12.75">
      <c r="A684" s="38"/>
      <c r="C684" s="53" t="s">
        <v>217</v>
      </c>
      <c r="D684" s="54"/>
      <c r="E684" s="1" t="s">
        <v>101</v>
      </c>
      <c r="F684" s="39">
        <v>4</v>
      </c>
      <c r="G684" s="43" t="s">
        <v>102</v>
      </c>
      <c r="H684" s="1"/>
      <c r="I684" s="1"/>
      <c r="J684" s="1"/>
      <c r="K684" s="1">
        <v>2</v>
      </c>
      <c r="L684" s="1"/>
      <c r="M684" s="1"/>
      <c r="N684" s="41" t="s">
        <v>5</v>
      </c>
    </row>
    <row r="685" spans="1:14" ht="12.75">
      <c r="A685" s="38"/>
      <c r="C685" s="53" t="s">
        <v>219</v>
      </c>
      <c r="D685" s="54"/>
      <c r="E685" s="1" t="s">
        <v>101</v>
      </c>
      <c r="F685" s="39">
        <v>5</v>
      </c>
      <c r="G685" s="43" t="s">
        <v>102</v>
      </c>
      <c r="H685" s="1"/>
      <c r="I685" s="1"/>
      <c r="J685" s="1">
        <v>1</v>
      </c>
      <c r="K685" s="1" t="s">
        <v>803</v>
      </c>
      <c r="L685" s="1"/>
      <c r="M685" s="1" t="s">
        <v>389</v>
      </c>
      <c r="N685" s="41" t="s">
        <v>56</v>
      </c>
    </row>
    <row r="686" spans="1:14" ht="12.75">
      <c r="A686" s="38"/>
      <c r="C686" s="53" t="s">
        <v>490</v>
      </c>
      <c r="D686" s="54"/>
      <c r="E686" s="1" t="s">
        <v>101</v>
      </c>
      <c r="F686" s="39">
        <v>11</v>
      </c>
      <c r="G686" s="29" t="s">
        <v>98</v>
      </c>
      <c r="H686" s="6"/>
      <c r="I686" s="6">
        <v>1</v>
      </c>
      <c r="J686" s="1"/>
      <c r="K686" s="1">
        <v>2</v>
      </c>
      <c r="L686" s="1"/>
      <c r="M686" s="1"/>
      <c r="N686" s="41" t="s">
        <v>10</v>
      </c>
    </row>
    <row r="687" spans="1:14" ht="12.75">
      <c r="A687" s="38"/>
      <c r="C687" s="73" t="s">
        <v>845</v>
      </c>
      <c r="D687" s="74"/>
      <c r="E687" s="20" t="s">
        <v>110</v>
      </c>
      <c r="F687" s="39">
        <v>4</v>
      </c>
      <c r="G687" s="30" t="s">
        <v>83</v>
      </c>
      <c r="H687" s="31">
        <v>2</v>
      </c>
      <c r="I687" s="31"/>
      <c r="J687" s="31"/>
      <c r="K687" s="31"/>
      <c r="L687" s="31"/>
      <c r="M687" s="23" t="s">
        <v>100</v>
      </c>
      <c r="N687" s="135" t="s">
        <v>1031</v>
      </c>
    </row>
    <row r="688" spans="1:14" ht="12.75">
      <c r="A688" s="38"/>
      <c r="C688" s="53" t="s">
        <v>494</v>
      </c>
      <c r="D688" s="54"/>
      <c r="E688" s="1" t="s">
        <v>101</v>
      </c>
      <c r="F688" s="39">
        <v>4</v>
      </c>
      <c r="G688" s="29" t="s">
        <v>98</v>
      </c>
      <c r="H688" s="6"/>
      <c r="I688" s="6"/>
      <c r="J688" s="1"/>
      <c r="K688" s="1"/>
      <c r="L688" s="1"/>
      <c r="M688" s="39" t="s">
        <v>389</v>
      </c>
      <c r="N688" s="4" t="s">
        <v>461</v>
      </c>
    </row>
    <row r="689" spans="1:14" ht="12.75">
      <c r="A689" s="38"/>
      <c r="C689" s="53" t="s">
        <v>155</v>
      </c>
      <c r="D689" s="54"/>
      <c r="E689" s="1" t="s">
        <v>101</v>
      </c>
      <c r="F689" s="39">
        <v>6</v>
      </c>
      <c r="G689" s="150" t="s">
        <v>446</v>
      </c>
      <c r="H689" s="1">
        <v>2</v>
      </c>
      <c r="I689" s="1"/>
      <c r="J689" s="1"/>
      <c r="K689" s="1">
        <v>2</v>
      </c>
      <c r="L689" s="1"/>
      <c r="M689" s="1" t="s">
        <v>777</v>
      </c>
      <c r="N689" s="41" t="s">
        <v>1037</v>
      </c>
    </row>
    <row r="690" spans="1:14" ht="12.75">
      <c r="A690" s="38"/>
      <c r="C690" s="152" t="str">
        <f>CONCATENATE("Set #",B678)</f>
        <v>Set #39</v>
      </c>
      <c r="D690" s="154" t="str">
        <f>IF(COUNTIF(M680:M689,"C")&gt;0,"Curses","")</f>
        <v>Curses</v>
      </c>
      <c r="E690" s="32"/>
      <c r="F690" s="154"/>
      <c r="G690" s="32"/>
      <c r="H690" s="3">
        <f>COUNTA(H680:H689)</f>
        <v>5</v>
      </c>
      <c r="I690" s="3">
        <f>COUNTA(I680:I689)</f>
        <v>2</v>
      </c>
      <c r="J690" s="3">
        <f>COUNTA(J680:J689)</f>
        <v>1</v>
      </c>
      <c r="K690" s="3">
        <f>COUNTA(K680:K689)</f>
        <v>4</v>
      </c>
      <c r="M690" s="38">
        <f>COUNTIF(M680:M689,"DS")+COUNTIF(M680:M689,"VS")+COUNTIF(M680:M689,"Y")+COUNTIF(M680:M689,"Y,O")</f>
        <v>3</v>
      </c>
      <c r="N690" s="32"/>
    </row>
    <row r="691" spans="1:14" ht="12.75">
      <c r="A691" s="38"/>
      <c r="C691" s="33">
        <f>IF(COUNTIF(K680:K689,"CT")&gt;0,"Coin Token","")</f>
      </c>
      <c r="D691" s="33">
        <f>IF(COUNTIF(L680:L689,"VT")&gt;0,"Vict. Token","")</f>
      </c>
      <c r="E691" s="33"/>
      <c r="F691" s="155"/>
      <c r="G691" s="33"/>
      <c r="H691" s="33"/>
      <c r="I691" s="33"/>
      <c r="J691" s="33"/>
      <c r="K691" s="33"/>
      <c r="L691" s="33"/>
      <c r="M691" s="155"/>
      <c r="N691" s="33"/>
    </row>
    <row r="692" spans="1:14" ht="12.75">
      <c r="A692" s="38"/>
      <c r="E692" s="33"/>
      <c r="F692" s="155"/>
      <c r="G692" s="33"/>
      <c r="H692" s="33"/>
      <c r="I692" s="33"/>
      <c r="J692" s="33"/>
      <c r="K692" s="33"/>
      <c r="L692" s="33"/>
      <c r="M692" s="155"/>
      <c r="N692" s="33"/>
    </row>
    <row r="693" spans="1:14" ht="12.75">
      <c r="A693" s="38"/>
      <c r="B693" s="3">
        <v>40</v>
      </c>
      <c r="C693" s="89" t="s">
        <v>123</v>
      </c>
      <c r="E693" s="33"/>
      <c r="F693" s="155">
        <f>SUM(F695:F704)</f>
        <v>38</v>
      </c>
      <c r="G693" s="89"/>
      <c r="H693" s="33" t="s">
        <v>800</v>
      </c>
      <c r="I693" s="156" t="s">
        <v>800</v>
      </c>
      <c r="J693" s="157" t="s">
        <v>800</v>
      </c>
      <c r="K693" s="157" t="s">
        <v>800</v>
      </c>
      <c r="L693" s="158" t="s">
        <v>800</v>
      </c>
      <c r="M693" s="155"/>
      <c r="N693" s="33" t="s">
        <v>800</v>
      </c>
    </row>
    <row r="694" spans="1:14" ht="12.75">
      <c r="A694" s="38"/>
      <c r="C694" s="159" t="str">
        <f>CONCATENATE(F693," Complexity")</f>
        <v>38 Complexity</v>
      </c>
      <c r="D694" s="159"/>
      <c r="E694" s="160" t="s">
        <v>105</v>
      </c>
      <c r="F694" s="164" t="s">
        <v>447</v>
      </c>
      <c r="G694" s="160" t="s">
        <v>816</v>
      </c>
      <c r="H694" s="160" t="s">
        <v>797</v>
      </c>
      <c r="I694" s="161" t="s">
        <v>798</v>
      </c>
      <c r="J694" s="162" t="s">
        <v>799</v>
      </c>
      <c r="K694" s="162" t="s">
        <v>801</v>
      </c>
      <c r="L694" s="163" t="s">
        <v>807</v>
      </c>
      <c r="M694" s="164" t="s">
        <v>388</v>
      </c>
      <c r="N694" s="160" t="s">
        <v>802</v>
      </c>
    </row>
    <row r="695" spans="1:14" ht="12.75">
      <c r="A695" s="38"/>
      <c r="C695" s="53" t="s">
        <v>781</v>
      </c>
      <c r="D695" s="54"/>
      <c r="E695" s="1" t="s">
        <v>101</v>
      </c>
      <c r="F695" s="39">
        <v>2</v>
      </c>
      <c r="G695" s="104" t="s">
        <v>446</v>
      </c>
      <c r="H695" s="6"/>
      <c r="I695" s="6"/>
      <c r="J695" s="1"/>
      <c r="K695" s="1"/>
      <c r="L695" s="1"/>
      <c r="M695" s="1"/>
      <c r="N695" s="40" t="s">
        <v>782</v>
      </c>
    </row>
    <row r="696" spans="1:14" ht="12.75">
      <c r="A696" s="38"/>
      <c r="C696" s="57" t="s">
        <v>824</v>
      </c>
      <c r="D696" s="58"/>
      <c r="E696" s="1" t="s">
        <v>101</v>
      </c>
      <c r="F696" s="39">
        <v>10</v>
      </c>
      <c r="G696" s="11" t="s">
        <v>83</v>
      </c>
      <c r="H696" s="31" t="s">
        <v>803</v>
      </c>
      <c r="I696" s="31">
        <v>1</v>
      </c>
      <c r="J696" s="31"/>
      <c r="K696" s="31"/>
      <c r="L696" s="31"/>
      <c r="M696" s="39"/>
      <c r="N696" s="135" t="s">
        <v>1110</v>
      </c>
    </row>
    <row r="697" spans="1:14" ht="12.75">
      <c r="A697" s="38"/>
      <c r="C697" s="59" t="s">
        <v>826</v>
      </c>
      <c r="D697" s="60"/>
      <c r="E697" s="1" t="s">
        <v>101</v>
      </c>
      <c r="F697" s="39">
        <v>3</v>
      </c>
      <c r="G697" s="11" t="s">
        <v>83</v>
      </c>
      <c r="H697" s="31"/>
      <c r="I697" s="31"/>
      <c r="J697" s="31"/>
      <c r="K697" s="31"/>
      <c r="L697" s="31"/>
      <c r="M697" s="39" t="s">
        <v>775</v>
      </c>
      <c r="N697" s="140" t="s">
        <v>176</v>
      </c>
    </row>
    <row r="698" spans="1:14" ht="12.75">
      <c r="A698" s="38"/>
      <c r="C698" s="57" t="s">
        <v>827</v>
      </c>
      <c r="D698" s="58"/>
      <c r="E698" s="1" t="s">
        <v>101</v>
      </c>
      <c r="F698" s="39">
        <v>3</v>
      </c>
      <c r="G698" s="11" t="s">
        <v>83</v>
      </c>
      <c r="H698" s="31"/>
      <c r="I698" s="31"/>
      <c r="J698" s="31"/>
      <c r="K698" s="31">
        <v>2</v>
      </c>
      <c r="L698" s="31"/>
      <c r="M698" s="39"/>
      <c r="N698" s="135" t="s">
        <v>179</v>
      </c>
    </row>
    <row r="699" spans="1:14" ht="12.75">
      <c r="A699" s="38"/>
      <c r="C699" s="57" t="s">
        <v>831</v>
      </c>
      <c r="D699" s="58"/>
      <c r="E699" s="1" t="s">
        <v>101</v>
      </c>
      <c r="F699" s="39">
        <v>3</v>
      </c>
      <c r="G699" s="11" t="s">
        <v>83</v>
      </c>
      <c r="H699" s="31"/>
      <c r="I699" s="31"/>
      <c r="J699" s="31">
        <v>1</v>
      </c>
      <c r="K699" s="31">
        <v>2</v>
      </c>
      <c r="L699" s="31"/>
      <c r="M699" s="39"/>
      <c r="N699" s="135" t="s">
        <v>4</v>
      </c>
    </row>
    <row r="700" spans="1:14" ht="12.75">
      <c r="A700" s="38"/>
      <c r="C700" s="75" t="s">
        <v>458</v>
      </c>
      <c r="D700" s="76"/>
      <c r="E700" s="1" t="s">
        <v>101</v>
      </c>
      <c r="F700" s="39">
        <v>2</v>
      </c>
      <c r="G700" s="15" t="s">
        <v>103</v>
      </c>
      <c r="H700" s="1"/>
      <c r="I700" s="1"/>
      <c r="J700" s="1"/>
      <c r="K700" s="1" t="s">
        <v>803</v>
      </c>
      <c r="L700" s="1"/>
      <c r="M700" s="1"/>
      <c r="N700" s="4" t="s">
        <v>767</v>
      </c>
    </row>
    <row r="701" spans="1:14" ht="12.75">
      <c r="A701" s="38"/>
      <c r="C701" s="71" t="s">
        <v>833</v>
      </c>
      <c r="D701" s="72"/>
      <c r="E701" s="1" t="s">
        <v>101</v>
      </c>
      <c r="F701" s="39">
        <v>3</v>
      </c>
      <c r="G701" s="12" t="s">
        <v>818</v>
      </c>
      <c r="H701" s="1"/>
      <c r="I701" s="1"/>
      <c r="J701" s="1"/>
      <c r="K701" s="1">
        <v>2</v>
      </c>
      <c r="L701" s="48" t="s">
        <v>606</v>
      </c>
      <c r="M701" s="1"/>
      <c r="N701" s="134" t="s">
        <v>58</v>
      </c>
    </row>
    <row r="702" spans="1:14" ht="12.75">
      <c r="A702" s="38"/>
      <c r="C702" s="57" t="s">
        <v>834</v>
      </c>
      <c r="D702" s="58"/>
      <c r="E702" s="1" t="s">
        <v>101</v>
      </c>
      <c r="F702" s="39">
        <v>1</v>
      </c>
      <c r="G702" s="11" t="s">
        <v>83</v>
      </c>
      <c r="H702" s="31">
        <v>3</v>
      </c>
      <c r="I702" s="31"/>
      <c r="J702" s="31"/>
      <c r="K702" s="31"/>
      <c r="L702" s="31"/>
      <c r="M702" s="39"/>
      <c r="N702" s="135" t="s">
        <v>1114</v>
      </c>
    </row>
    <row r="703" spans="1:14" ht="12.75">
      <c r="A703" s="38"/>
      <c r="C703" s="57" t="s">
        <v>844</v>
      </c>
      <c r="D703" s="58"/>
      <c r="E703" s="1" t="s">
        <v>101</v>
      </c>
      <c r="F703" s="39">
        <v>7</v>
      </c>
      <c r="G703" s="11" t="s">
        <v>83</v>
      </c>
      <c r="H703" s="31">
        <v>2</v>
      </c>
      <c r="I703" s="31">
        <v>1</v>
      </c>
      <c r="J703" s="31"/>
      <c r="K703" s="31"/>
      <c r="L703" s="31"/>
      <c r="M703" s="39"/>
      <c r="N703" s="135" t="s">
        <v>1116</v>
      </c>
    </row>
    <row r="704" spans="1:14" ht="25.5">
      <c r="A704" s="38"/>
      <c r="C704" s="59" t="s">
        <v>850</v>
      </c>
      <c r="D704" s="60"/>
      <c r="E704" s="1" t="s">
        <v>101</v>
      </c>
      <c r="F704" s="39">
        <v>4</v>
      </c>
      <c r="G704" s="11" t="s">
        <v>83</v>
      </c>
      <c r="H704" s="31" t="s">
        <v>786</v>
      </c>
      <c r="I704" s="31"/>
      <c r="J704" s="31"/>
      <c r="K704" s="31"/>
      <c r="L704" s="31"/>
      <c r="M704" s="39"/>
      <c r="N704" s="140" t="s">
        <v>1026</v>
      </c>
    </row>
    <row r="705" spans="1:14" ht="12.75">
      <c r="A705" s="38"/>
      <c r="C705" s="152" t="str">
        <f>CONCATENATE("Set #",B693)</f>
        <v>Set #40</v>
      </c>
      <c r="D705" s="154">
        <f>IF(COUNTIF(M695:M704,"C")&gt;0,"Curses","")</f>
      </c>
      <c r="E705" s="32"/>
      <c r="F705" s="154"/>
      <c r="G705" s="32"/>
      <c r="H705" s="3">
        <f>COUNTA(H695:H704)</f>
        <v>4</v>
      </c>
      <c r="I705" s="3">
        <f>COUNTA(I695:I704)</f>
        <v>2</v>
      </c>
      <c r="J705" s="3">
        <f>COUNTA(J695:J704)</f>
        <v>1</v>
      </c>
      <c r="K705" s="3">
        <f>COUNTA(K695:K704)</f>
        <v>4</v>
      </c>
      <c r="M705" s="38">
        <f>COUNTIF(M695:M704,"DS")+COUNTIF(M695:M704,"VS")+COUNTIF(M695:M704,"Y")+COUNTIF(M695:M704,"Y,O")</f>
        <v>1</v>
      </c>
      <c r="N705" s="32"/>
    </row>
    <row r="706" spans="1:14" ht="12.75">
      <c r="A706" s="38"/>
      <c r="C706" s="33">
        <f>IF(COUNTIF(K695:K704,"CT")&gt;0,"Coin Token","")</f>
      </c>
      <c r="D706" s="33" t="str">
        <f>IF(COUNTIF(L695:L704,"VT")&gt;0,"Vict. Token","")</f>
        <v>Vict. Token</v>
      </c>
      <c r="E706" s="33"/>
      <c r="F706" s="155"/>
      <c r="G706" s="33"/>
      <c r="H706" s="33"/>
      <c r="I706" s="33"/>
      <c r="J706" s="33"/>
      <c r="K706" s="33"/>
      <c r="L706" s="33"/>
      <c r="M706" s="33"/>
      <c r="N706" s="33"/>
    </row>
    <row r="707" spans="1:14" ht="12.75">
      <c r="A707" s="38"/>
      <c r="E707" s="33"/>
      <c r="F707" s="155"/>
      <c r="G707" s="33"/>
      <c r="H707" s="33"/>
      <c r="I707" s="33"/>
      <c r="J707" s="33"/>
      <c r="K707" s="33"/>
      <c r="L707" s="33"/>
      <c r="M707" s="155"/>
      <c r="N707" s="33"/>
    </row>
    <row r="708" spans="1:14" ht="12.75">
      <c r="A708" s="38"/>
      <c r="B708" s="3">
        <v>41</v>
      </c>
      <c r="C708" s="89" t="s">
        <v>440</v>
      </c>
      <c r="E708" s="33"/>
      <c r="F708" s="155">
        <f>SUM(F710:F719)</f>
        <v>69</v>
      </c>
      <c r="G708" s="89"/>
      <c r="H708" s="33" t="s">
        <v>800</v>
      </c>
      <c r="I708" s="156" t="s">
        <v>800</v>
      </c>
      <c r="J708" s="157" t="s">
        <v>800</v>
      </c>
      <c r="K708" s="157" t="s">
        <v>800</v>
      </c>
      <c r="L708" s="158" t="s">
        <v>800</v>
      </c>
      <c r="M708" s="155"/>
      <c r="N708" s="33" t="s">
        <v>800</v>
      </c>
    </row>
    <row r="709" spans="1:14" ht="12.75">
      <c r="A709" s="38"/>
      <c r="C709" s="159" t="str">
        <f>CONCATENATE(F708," Complexity")</f>
        <v>69 Complexity</v>
      </c>
      <c r="D709" s="159"/>
      <c r="E709" s="160" t="s">
        <v>105</v>
      </c>
      <c r="F709" s="164" t="s">
        <v>447</v>
      </c>
      <c r="G709" s="160" t="s">
        <v>816</v>
      </c>
      <c r="H709" s="160" t="s">
        <v>797</v>
      </c>
      <c r="I709" s="161" t="s">
        <v>798</v>
      </c>
      <c r="J709" s="162" t="s">
        <v>799</v>
      </c>
      <c r="K709" s="162" t="s">
        <v>801</v>
      </c>
      <c r="L709" s="163" t="s">
        <v>807</v>
      </c>
      <c r="M709" s="164" t="s">
        <v>388</v>
      </c>
      <c r="N709" s="160" t="s">
        <v>802</v>
      </c>
    </row>
    <row r="710" spans="1:14" ht="12.75">
      <c r="A710" s="38"/>
      <c r="B710" s="42"/>
      <c r="C710" s="53" t="s">
        <v>633</v>
      </c>
      <c r="D710" s="54"/>
      <c r="E710" s="1" t="s">
        <v>101</v>
      </c>
      <c r="F710" s="39">
        <v>3</v>
      </c>
      <c r="G710" s="104" t="s">
        <v>446</v>
      </c>
      <c r="H710" s="6">
        <v>3</v>
      </c>
      <c r="I710" s="6"/>
      <c r="J710" s="1"/>
      <c r="K710" s="1"/>
      <c r="L710" s="1"/>
      <c r="M710" s="1"/>
      <c r="N710" s="40" t="s">
        <v>634</v>
      </c>
    </row>
    <row r="711" spans="1:14" ht="12.75">
      <c r="A711" s="38"/>
      <c r="C711" s="57" t="s">
        <v>827</v>
      </c>
      <c r="D711" s="58"/>
      <c r="E711" s="1" t="s">
        <v>101</v>
      </c>
      <c r="F711" s="39">
        <v>3</v>
      </c>
      <c r="G711" s="11" t="s">
        <v>83</v>
      </c>
      <c r="H711" s="31"/>
      <c r="I711" s="31"/>
      <c r="J711" s="31"/>
      <c r="K711" s="31">
        <v>2</v>
      </c>
      <c r="L711" s="31"/>
      <c r="M711" s="39"/>
      <c r="N711" s="135" t="s">
        <v>179</v>
      </c>
    </row>
    <row r="712" spans="1:14" ht="12.75">
      <c r="A712" s="38"/>
      <c r="C712" s="53" t="s">
        <v>151</v>
      </c>
      <c r="D712" s="54"/>
      <c r="E712" s="1" t="s">
        <v>101</v>
      </c>
      <c r="F712" s="39">
        <v>10</v>
      </c>
      <c r="G712" s="17" t="s">
        <v>100</v>
      </c>
      <c r="H712" s="1">
        <v>1</v>
      </c>
      <c r="I712" s="1">
        <v>1</v>
      </c>
      <c r="J712" s="1"/>
      <c r="K712" s="1"/>
      <c r="L712" s="1"/>
      <c r="M712" s="1"/>
      <c r="N712" s="41" t="s">
        <v>53</v>
      </c>
    </row>
    <row r="713" spans="1:14" ht="12.75">
      <c r="A713" s="38"/>
      <c r="C713" s="61" t="s">
        <v>214</v>
      </c>
      <c r="D713" s="62"/>
      <c r="E713" s="8" t="s">
        <v>112</v>
      </c>
      <c r="F713" s="39">
        <v>13</v>
      </c>
      <c r="G713" s="16" t="s">
        <v>102</v>
      </c>
      <c r="H713" s="1">
        <v>1</v>
      </c>
      <c r="I713" s="1">
        <v>1</v>
      </c>
      <c r="J713" s="1"/>
      <c r="K713" s="1"/>
      <c r="L713" s="1"/>
      <c r="M713" s="1"/>
      <c r="N713" s="41" t="s">
        <v>1108</v>
      </c>
    </row>
    <row r="714" spans="1:14" ht="12.75">
      <c r="A714" s="38"/>
      <c r="C714" s="65" t="s">
        <v>215</v>
      </c>
      <c r="D714" s="66"/>
      <c r="E714" s="20" t="s">
        <v>110</v>
      </c>
      <c r="F714" s="39">
        <v>4</v>
      </c>
      <c r="G714" s="16" t="s">
        <v>102</v>
      </c>
      <c r="H714" s="1"/>
      <c r="I714" s="1"/>
      <c r="J714" s="1"/>
      <c r="K714" s="1">
        <v>2</v>
      </c>
      <c r="L714" s="1"/>
      <c r="M714" s="1"/>
      <c r="N714" s="41" t="s">
        <v>190</v>
      </c>
    </row>
    <row r="715" spans="1:14" ht="25.5">
      <c r="A715" s="38"/>
      <c r="C715" s="53" t="s">
        <v>213</v>
      </c>
      <c r="D715" s="54"/>
      <c r="E715" s="1" t="s">
        <v>101</v>
      </c>
      <c r="F715" s="39">
        <v>9</v>
      </c>
      <c r="G715" s="15" t="s">
        <v>103</v>
      </c>
      <c r="H715" s="1" t="s">
        <v>803</v>
      </c>
      <c r="I715" s="1">
        <v>1</v>
      </c>
      <c r="J715" s="1"/>
      <c r="K715" s="1"/>
      <c r="L715" s="1"/>
      <c r="M715" s="1"/>
      <c r="N715" s="41" t="s">
        <v>200</v>
      </c>
    </row>
    <row r="716" spans="1:14" ht="25.5">
      <c r="A716" s="38"/>
      <c r="C716" s="53" t="s">
        <v>258</v>
      </c>
      <c r="D716" s="54"/>
      <c r="E716" s="1" t="s">
        <v>101</v>
      </c>
      <c r="F716" s="39">
        <v>5</v>
      </c>
      <c r="G716" s="16" t="s">
        <v>102</v>
      </c>
      <c r="H716" s="1" t="s">
        <v>789</v>
      </c>
      <c r="I716" s="1"/>
      <c r="J716" s="1"/>
      <c r="K716" s="1"/>
      <c r="L716" s="1"/>
      <c r="M716" s="1"/>
      <c r="N716" s="4" t="s">
        <v>868</v>
      </c>
    </row>
    <row r="717" spans="1:14" ht="12.75">
      <c r="A717" s="38"/>
      <c r="C717" s="53" t="s">
        <v>254</v>
      </c>
      <c r="D717" s="54"/>
      <c r="E717" s="1" t="s">
        <v>101</v>
      </c>
      <c r="F717" s="39">
        <v>4</v>
      </c>
      <c r="G717" s="15" t="s">
        <v>103</v>
      </c>
      <c r="H717" s="1" t="s">
        <v>788</v>
      </c>
      <c r="I717" s="1"/>
      <c r="J717" s="1"/>
      <c r="K717" s="1"/>
      <c r="L717" s="1"/>
      <c r="M717" s="1" t="s">
        <v>389</v>
      </c>
      <c r="N717" s="4" t="s">
        <v>1029</v>
      </c>
    </row>
    <row r="718" spans="1:14" ht="12.75">
      <c r="A718" s="38"/>
      <c r="C718" s="71" t="s">
        <v>857</v>
      </c>
      <c r="D718" s="72"/>
      <c r="E718" s="1" t="s">
        <v>101</v>
      </c>
      <c r="F718" s="39">
        <v>14</v>
      </c>
      <c r="G718" s="12" t="s">
        <v>818</v>
      </c>
      <c r="H718" s="1">
        <v>1</v>
      </c>
      <c r="I718" s="1">
        <v>1</v>
      </c>
      <c r="J718" s="1">
        <v>1</v>
      </c>
      <c r="K718" s="1">
        <v>2</v>
      </c>
      <c r="L718" s="1"/>
      <c r="M718" s="1"/>
      <c r="N718" s="41" t="s">
        <v>12</v>
      </c>
    </row>
    <row r="719" spans="1:14" ht="12.75">
      <c r="A719" s="38"/>
      <c r="C719" s="71" t="s">
        <v>858</v>
      </c>
      <c r="D719" s="72"/>
      <c r="E719" s="1" t="s">
        <v>101</v>
      </c>
      <c r="F719" s="39">
        <v>4</v>
      </c>
      <c r="G719" s="12" t="s">
        <v>818</v>
      </c>
      <c r="H719" s="1"/>
      <c r="I719" s="1"/>
      <c r="J719" s="1"/>
      <c r="K719" s="1"/>
      <c r="L719" s="1"/>
      <c r="M719" s="1" t="s">
        <v>389</v>
      </c>
      <c r="N719" s="140" t="s">
        <v>1035</v>
      </c>
    </row>
    <row r="720" spans="1:14" ht="12.75">
      <c r="A720" s="38"/>
      <c r="C720" s="152" t="str">
        <f>CONCATENATE("Set #",B708)</f>
        <v>Set #41</v>
      </c>
      <c r="D720" s="154">
        <f>IF(COUNTIF(M710:M719,"C")&gt;0,"Curses","")</f>
      </c>
      <c r="E720" s="32"/>
      <c r="F720" s="154"/>
      <c r="G720" s="32"/>
      <c r="H720" s="3">
        <f>COUNTA(H710:H719)</f>
        <v>7</v>
      </c>
      <c r="I720" s="3">
        <f>COUNTA(I710:I719)</f>
        <v>4</v>
      </c>
      <c r="J720" s="3">
        <f>COUNTA(J710:J719)</f>
        <v>1</v>
      </c>
      <c r="K720" s="3">
        <f>COUNTA(K710:K719)</f>
        <v>3</v>
      </c>
      <c r="M720" s="38">
        <f>COUNTIF(M710:M719,"DS")+COUNTIF(M710:M719,"VS")+COUNTIF(M710:M719,"Y")+COUNTIF(M710:M719,"Y,O")</f>
        <v>2</v>
      </c>
      <c r="N720" s="32"/>
    </row>
    <row r="721" spans="1:14" ht="12.75">
      <c r="A721" s="38"/>
      <c r="C721" s="33">
        <f>IF(COUNTIF(K710:K719,"CT")&gt;0,"Coin Token","")</f>
      </c>
      <c r="D721" s="33">
        <f>IF(COUNTIF(L710:L719,"VT")&gt;0,"Vict. Token","")</f>
      </c>
      <c r="E721" s="33"/>
      <c r="F721" s="155"/>
      <c r="G721" s="33"/>
      <c r="H721" s="33"/>
      <c r="I721" s="33"/>
      <c r="J721" s="33"/>
      <c r="K721" s="33"/>
      <c r="L721" s="33"/>
      <c r="M721" s="155"/>
      <c r="N721" s="33"/>
    </row>
    <row r="722" spans="1:14" ht="12.75">
      <c r="A722" s="38"/>
      <c r="E722" s="33"/>
      <c r="F722" s="155"/>
      <c r="G722" s="33"/>
      <c r="H722" s="33"/>
      <c r="I722" s="33"/>
      <c r="J722" s="33"/>
      <c r="K722" s="33"/>
      <c r="L722" s="33"/>
      <c r="M722" s="155"/>
      <c r="N722" s="33"/>
    </row>
    <row r="723" spans="1:14" ht="12.75">
      <c r="A723" s="38"/>
      <c r="B723" s="3">
        <v>42</v>
      </c>
      <c r="C723" s="89" t="s">
        <v>774</v>
      </c>
      <c r="E723" s="33"/>
      <c r="F723" s="155">
        <f>SUM(F725:F734)</f>
        <v>68</v>
      </c>
      <c r="G723" s="89"/>
      <c r="H723" s="33" t="s">
        <v>800</v>
      </c>
      <c r="I723" s="156" t="s">
        <v>800</v>
      </c>
      <c r="J723" s="157" t="s">
        <v>800</v>
      </c>
      <c r="K723" s="157" t="s">
        <v>800</v>
      </c>
      <c r="L723" s="158" t="s">
        <v>800</v>
      </c>
      <c r="M723" s="155"/>
      <c r="N723" s="33" t="s">
        <v>800</v>
      </c>
    </row>
    <row r="724" spans="1:14" ht="12.75">
      <c r="A724" s="38"/>
      <c r="C724" s="159" t="str">
        <f>CONCATENATE(F723," Complexity")</f>
        <v>68 Complexity</v>
      </c>
      <c r="D724" s="159"/>
      <c r="E724" s="160" t="s">
        <v>105</v>
      </c>
      <c r="F724" s="164" t="s">
        <v>447</v>
      </c>
      <c r="G724" s="160" t="s">
        <v>816</v>
      </c>
      <c r="H724" s="160" t="s">
        <v>797</v>
      </c>
      <c r="I724" s="161" t="s">
        <v>798</v>
      </c>
      <c r="J724" s="162" t="s">
        <v>799</v>
      </c>
      <c r="K724" s="162" t="s">
        <v>801</v>
      </c>
      <c r="L724" s="163" t="s">
        <v>807</v>
      </c>
      <c r="M724" s="164" t="s">
        <v>388</v>
      </c>
      <c r="N724" s="160" t="s">
        <v>802</v>
      </c>
    </row>
    <row r="725" spans="1:14" ht="12.75">
      <c r="A725" s="38"/>
      <c r="C725" s="53" t="s">
        <v>130</v>
      </c>
      <c r="D725" s="54"/>
      <c r="E725" s="1" t="s">
        <v>101</v>
      </c>
      <c r="F725" s="39">
        <v>10</v>
      </c>
      <c r="G725" s="16" t="s">
        <v>102</v>
      </c>
      <c r="H725" s="1">
        <v>1</v>
      </c>
      <c r="I725" s="1">
        <v>1</v>
      </c>
      <c r="J725" s="1"/>
      <c r="K725" s="1"/>
      <c r="L725" s="1"/>
      <c r="M725" s="1"/>
      <c r="N725" s="41" t="s">
        <v>1106</v>
      </c>
    </row>
    <row r="726" spans="1:14" ht="25.5">
      <c r="A726" s="38"/>
      <c r="C726" s="53" t="s">
        <v>152</v>
      </c>
      <c r="D726" s="54"/>
      <c r="E726" s="1" t="s">
        <v>101</v>
      </c>
      <c r="F726" s="39">
        <v>7</v>
      </c>
      <c r="G726" s="18" t="s">
        <v>99</v>
      </c>
      <c r="H726" s="1"/>
      <c r="I726" s="1"/>
      <c r="J726" s="1"/>
      <c r="K726" s="1"/>
      <c r="L726" s="1"/>
      <c r="M726" s="1" t="s">
        <v>389</v>
      </c>
      <c r="N726" s="4" t="s">
        <v>715</v>
      </c>
    </row>
    <row r="727" spans="1:14" ht="12.75">
      <c r="A727" s="38"/>
      <c r="C727" s="53" t="s">
        <v>151</v>
      </c>
      <c r="D727" s="54"/>
      <c r="E727" s="1" t="s">
        <v>101</v>
      </c>
      <c r="F727" s="39">
        <v>10</v>
      </c>
      <c r="G727" s="17" t="s">
        <v>100</v>
      </c>
      <c r="H727" s="1">
        <v>1</v>
      </c>
      <c r="I727" s="1">
        <v>1</v>
      </c>
      <c r="J727" s="1"/>
      <c r="K727" s="1"/>
      <c r="L727" s="1"/>
      <c r="M727" s="1"/>
      <c r="N727" s="41" t="s">
        <v>53</v>
      </c>
    </row>
    <row r="728" spans="1:14" ht="12.75">
      <c r="A728" s="38"/>
      <c r="C728" s="65" t="s">
        <v>215</v>
      </c>
      <c r="D728" s="66"/>
      <c r="E728" s="20" t="s">
        <v>110</v>
      </c>
      <c r="F728" s="39">
        <v>4</v>
      </c>
      <c r="G728" s="16" t="s">
        <v>102</v>
      </c>
      <c r="H728" s="1"/>
      <c r="I728" s="1"/>
      <c r="J728" s="1"/>
      <c r="K728" s="1">
        <v>2</v>
      </c>
      <c r="L728" s="1"/>
      <c r="M728" s="1"/>
      <c r="N728" s="41" t="s">
        <v>190</v>
      </c>
    </row>
    <row r="729" spans="1:14" ht="25.5">
      <c r="A729" s="38"/>
      <c r="C729" s="53" t="s">
        <v>227</v>
      </c>
      <c r="D729" s="54"/>
      <c r="E729" s="1" t="s">
        <v>101</v>
      </c>
      <c r="F729" s="39">
        <v>10</v>
      </c>
      <c r="G729" s="18" t="s">
        <v>99</v>
      </c>
      <c r="H729" s="1" t="s">
        <v>783</v>
      </c>
      <c r="I729" s="1"/>
      <c r="J729" s="1"/>
      <c r="K729" s="1"/>
      <c r="L729" s="1"/>
      <c r="M729" s="1" t="s">
        <v>777</v>
      </c>
      <c r="N729" s="4" t="s">
        <v>1080</v>
      </c>
    </row>
    <row r="730" spans="1:14" ht="25.5">
      <c r="A730" s="38"/>
      <c r="C730" s="53" t="s">
        <v>221</v>
      </c>
      <c r="D730" s="54"/>
      <c r="E730" s="1" t="s">
        <v>101</v>
      </c>
      <c r="F730" s="39">
        <v>4</v>
      </c>
      <c r="G730" s="16" t="s">
        <v>102</v>
      </c>
      <c r="H730" s="1"/>
      <c r="I730" s="1"/>
      <c r="J730" s="1"/>
      <c r="K730" s="1"/>
      <c r="L730" s="1"/>
      <c r="M730" s="1" t="s">
        <v>103</v>
      </c>
      <c r="N730" s="4" t="s">
        <v>937</v>
      </c>
    </row>
    <row r="731" spans="1:14" ht="12.75">
      <c r="A731" s="38"/>
      <c r="C731" s="57" t="s">
        <v>852</v>
      </c>
      <c r="D731" s="58"/>
      <c r="E731" s="1" t="s">
        <v>101</v>
      </c>
      <c r="F731" s="39">
        <v>10</v>
      </c>
      <c r="G731" s="11" t="s">
        <v>83</v>
      </c>
      <c r="H731" s="31">
        <v>1</v>
      </c>
      <c r="I731" s="31">
        <v>1</v>
      </c>
      <c r="J731" s="31">
        <v>1</v>
      </c>
      <c r="K731" s="31">
        <v>1</v>
      </c>
      <c r="L731" s="31"/>
      <c r="M731" s="39"/>
      <c r="N731" s="135" t="s">
        <v>1117</v>
      </c>
    </row>
    <row r="732" spans="1:14" ht="12.75">
      <c r="A732" s="38"/>
      <c r="C732" s="61" t="s">
        <v>260</v>
      </c>
      <c r="D732" s="62"/>
      <c r="E732" s="8" t="s">
        <v>112</v>
      </c>
      <c r="F732" s="39">
        <v>7</v>
      </c>
      <c r="G732" s="16" t="s">
        <v>102</v>
      </c>
      <c r="H732" s="1"/>
      <c r="I732" s="1"/>
      <c r="J732" s="1"/>
      <c r="K732" s="1">
        <v>2</v>
      </c>
      <c r="L732" s="1"/>
      <c r="M732" s="1"/>
      <c r="N732" s="41" t="s">
        <v>9</v>
      </c>
    </row>
    <row r="733" spans="1:14" ht="12.75">
      <c r="A733" s="38"/>
      <c r="C733" s="49" t="s">
        <v>280</v>
      </c>
      <c r="D733" s="68"/>
      <c r="E733" s="48" t="s">
        <v>109</v>
      </c>
      <c r="F733" s="39">
        <v>2</v>
      </c>
      <c r="G733" s="15" t="s">
        <v>103</v>
      </c>
      <c r="H733" s="1"/>
      <c r="I733" s="1"/>
      <c r="J733" s="1"/>
      <c r="K733" s="1">
        <v>2</v>
      </c>
      <c r="L733" s="1">
        <v>2</v>
      </c>
      <c r="M733" s="1"/>
      <c r="N733" s="41" t="s">
        <v>1004</v>
      </c>
    </row>
    <row r="734" spans="1:14" ht="12.75">
      <c r="A734" s="38"/>
      <c r="C734" s="53" t="s">
        <v>507</v>
      </c>
      <c r="D734" s="54"/>
      <c r="E734" s="1" t="s">
        <v>101</v>
      </c>
      <c r="F734" s="39">
        <v>4</v>
      </c>
      <c r="G734" s="104" t="s">
        <v>446</v>
      </c>
      <c r="H734" s="1">
        <v>3</v>
      </c>
      <c r="I734" s="1"/>
      <c r="J734" s="1">
        <v>1</v>
      </c>
      <c r="K734" s="1">
        <v>3</v>
      </c>
      <c r="L734" s="1"/>
      <c r="M734" s="1"/>
      <c r="N734" s="41" t="s">
        <v>14</v>
      </c>
    </row>
    <row r="735" spans="1:14" ht="12.75">
      <c r="A735" s="38"/>
      <c r="C735" s="152" t="str">
        <f>CONCATENATE("Set #",B723)</f>
        <v>Set #42</v>
      </c>
      <c r="D735" s="154">
        <f>IF(COUNTIF(M725:M734,"C")&gt;0,"Curses","")</f>
      </c>
      <c r="E735" s="32"/>
      <c r="F735" s="154"/>
      <c r="G735" s="32"/>
      <c r="H735" s="3">
        <f>COUNTA(H725:H734)</f>
        <v>5</v>
      </c>
      <c r="I735" s="3">
        <f>COUNTA(I725:I734)</f>
        <v>3</v>
      </c>
      <c r="J735" s="3">
        <f>COUNTA(J725:J734)</f>
        <v>2</v>
      </c>
      <c r="K735" s="3">
        <f>COUNTA(K725:K734)</f>
        <v>5</v>
      </c>
      <c r="M735" s="38">
        <f>COUNTIF(M725:M734,"DS")+COUNTIF(M725:M734,"VS")+COUNTIF(M725:M734,"Y")+COUNTIF(M725:M734,"Y,O")</f>
        <v>2</v>
      </c>
      <c r="N735" s="32"/>
    </row>
    <row r="736" spans="1:14" ht="12.75">
      <c r="A736" s="38"/>
      <c r="C736" s="33">
        <f>IF(COUNTIF(K725:K734,"CT")&gt;0,"Coin Token","")</f>
      </c>
      <c r="D736" s="33">
        <f>IF(COUNTIF(L725:L734,"VT")&gt;0,"Vict. Token","")</f>
      </c>
      <c r="E736" s="33"/>
      <c r="F736" s="155"/>
      <c r="G736" s="33"/>
      <c r="H736" s="33"/>
      <c r="I736" s="33"/>
      <c r="J736" s="33"/>
      <c r="K736" s="33"/>
      <c r="L736" s="33"/>
      <c r="M736" s="155"/>
      <c r="N736" s="33"/>
    </row>
    <row r="737" spans="1:14" ht="12.75">
      <c r="A737" s="38"/>
      <c r="E737" s="33"/>
      <c r="F737" s="155"/>
      <c r="G737" s="33"/>
      <c r="H737" s="33"/>
      <c r="I737" s="33"/>
      <c r="J737" s="33"/>
      <c r="K737" s="33"/>
      <c r="L737" s="33"/>
      <c r="M737" s="155"/>
      <c r="N737" s="33"/>
    </row>
    <row r="738" spans="1:14" ht="12.75">
      <c r="A738" s="38"/>
      <c r="B738" s="3">
        <v>43</v>
      </c>
      <c r="C738" s="89" t="s">
        <v>442</v>
      </c>
      <c r="E738" s="33"/>
      <c r="F738" s="155">
        <f>SUM(F740:F749)</f>
        <v>84</v>
      </c>
      <c r="G738" s="89"/>
      <c r="H738" s="33" t="s">
        <v>800</v>
      </c>
      <c r="I738" s="156" t="s">
        <v>800</v>
      </c>
      <c r="J738" s="157" t="s">
        <v>800</v>
      </c>
      <c r="K738" s="157" t="s">
        <v>800</v>
      </c>
      <c r="L738" s="158" t="s">
        <v>800</v>
      </c>
      <c r="M738" s="155"/>
      <c r="N738" s="33" t="s">
        <v>800</v>
      </c>
    </row>
    <row r="739" spans="1:14" ht="12.75">
      <c r="A739" s="38"/>
      <c r="C739" s="159" t="str">
        <f>CONCATENATE(F738," Complexity")</f>
        <v>84 Complexity</v>
      </c>
      <c r="D739" s="159"/>
      <c r="E739" s="160" t="s">
        <v>105</v>
      </c>
      <c r="F739" s="164" t="s">
        <v>447</v>
      </c>
      <c r="G739" s="160" t="s">
        <v>816</v>
      </c>
      <c r="H739" s="160" t="s">
        <v>797</v>
      </c>
      <c r="I739" s="161" t="s">
        <v>798</v>
      </c>
      <c r="J739" s="162" t="s">
        <v>799</v>
      </c>
      <c r="K739" s="162" t="s">
        <v>801</v>
      </c>
      <c r="L739" s="163" t="s">
        <v>807</v>
      </c>
      <c r="M739" s="164" t="s">
        <v>388</v>
      </c>
      <c r="N739" s="160" t="s">
        <v>802</v>
      </c>
    </row>
    <row r="740" spans="1:14" ht="12.75">
      <c r="A740" s="38"/>
      <c r="C740" s="53" t="s">
        <v>117</v>
      </c>
      <c r="D740" s="54"/>
      <c r="E740" s="1" t="s">
        <v>101</v>
      </c>
      <c r="F740" s="39">
        <v>4</v>
      </c>
      <c r="G740" s="19" t="s">
        <v>98</v>
      </c>
      <c r="H740" s="1"/>
      <c r="I740" s="1"/>
      <c r="J740" s="1"/>
      <c r="K740" s="1" t="s">
        <v>80</v>
      </c>
      <c r="L740" s="1"/>
      <c r="M740" s="1"/>
      <c r="N740" s="41" t="s">
        <v>1103</v>
      </c>
    </row>
    <row r="741" spans="1:14" ht="12.75">
      <c r="A741" s="38"/>
      <c r="C741" s="53" t="s">
        <v>411</v>
      </c>
      <c r="D741" s="54"/>
      <c r="E741" s="1" t="s">
        <v>101</v>
      </c>
      <c r="F741" s="39">
        <v>11</v>
      </c>
      <c r="G741" s="28" t="s">
        <v>509</v>
      </c>
      <c r="H741" s="6"/>
      <c r="I741" s="6">
        <v>1</v>
      </c>
      <c r="J741" s="1">
        <v>1</v>
      </c>
      <c r="K741" s="5" t="s">
        <v>605</v>
      </c>
      <c r="L741" s="1"/>
      <c r="M741" s="1"/>
      <c r="N741" s="133" t="s">
        <v>1104</v>
      </c>
    </row>
    <row r="742" spans="1:14" ht="12.75">
      <c r="A742" s="38"/>
      <c r="C742" s="53" t="s">
        <v>140</v>
      </c>
      <c r="D742" s="54"/>
      <c r="E742" s="1" t="s">
        <v>101</v>
      </c>
      <c r="F742" s="39">
        <v>8</v>
      </c>
      <c r="G742" s="15" t="s">
        <v>103</v>
      </c>
      <c r="H742" s="1">
        <v>2</v>
      </c>
      <c r="I742" s="1"/>
      <c r="J742" s="1"/>
      <c r="K742" s="1"/>
      <c r="L742" s="1"/>
      <c r="M742" s="1" t="s">
        <v>777</v>
      </c>
      <c r="N742" s="41" t="s">
        <v>1112</v>
      </c>
    </row>
    <row r="743" spans="1:14" ht="12.75">
      <c r="A743" s="38"/>
      <c r="C743" s="53" t="s">
        <v>144</v>
      </c>
      <c r="D743" s="54"/>
      <c r="E743" s="1" t="s">
        <v>101</v>
      </c>
      <c r="F743" s="39">
        <v>11</v>
      </c>
      <c r="G743" s="15" t="s">
        <v>103</v>
      </c>
      <c r="H743" s="1">
        <v>1</v>
      </c>
      <c r="I743" s="1">
        <v>1</v>
      </c>
      <c r="J743" s="1"/>
      <c r="K743" s="1"/>
      <c r="L743" s="1"/>
      <c r="M743" s="1"/>
      <c r="N743" s="41" t="s">
        <v>1107</v>
      </c>
    </row>
    <row r="744" spans="1:14" ht="25.5">
      <c r="A744" s="38"/>
      <c r="C744" s="71" t="s">
        <v>841</v>
      </c>
      <c r="D744" s="72"/>
      <c r="E744" s="1" t="s">
        <v>101</v>
      </c>
      <c r="F744" s="39">
        <v>11</v>
      </c>
      <c r="G744" s="12" t="s">
        <v>818</v>
      </c>
      <c r="H744" s="1"/>
      <c r="I744" s="1"/>
      <c r="J744" s="1"/>
      <c r="K744" s="1">
        <v>1</v>
      </c>
      <c r="L744" s="48" t="s">
        <v>606</v>
      </c>
      <c r="M744" s="1" t="s">
        <v>374</v>
      </c>
      <c r="N744" s="134" t="s">
        <v>187</v>
      </c>
    </row>
    <row r="745" spans="1:14" ht="25.5">
      <c r="A745" s="38"/>
      <c r="C745" s="53" t="s">
        <v>213</v>
      </c>
      <c r="D745" s="54"/>
      <c r="E745" s="1" t="s">
        <v>101</v>
      </c>
      <c r="F745" s="39">
        <v>9</v>
      </c>
      <c r="G745" s="15" t="s">
        <v>103</v>
      </c>
      <c r="H745" s="1" t="s">
        <v>803</v>
      </c>
      <c r="I745" s="1">
        <v>1</v>
      </c>
      <c r="J745" s="1"/>
      <c r="K745" s="1"/>
      <c r="L745" s="1"/>
      <c r="M745" s="1"/>
      <c r="N745" s="41" t="s">
        <v>200</v>
      </c>
    </row>
    <row r="746" spans="1:14" ht="12.75">
      <c r="A746" s="38"/>
      <c r="C746" s="67" t="s">
        <v>230</v>
      </c>
      <c r="D746" s="68"/>
      <c r="E746" s="21" t="s">
        <v>107</v>
      </c>
      <c r="F746" s="39">
        <v>2</v>
      </c>
      <c r="G746" s="18" t="s">
        <v>99</v>
      </c>
      <c r="H746" s="1"/>
      <c r="I746" s="1"/>
      <c r="J746" s="1"/>
      <c r="K746" s="1"/>
      <c r="L746" s="1" t="s">
        <v>803</v>
      </c>
      <c r="M746" s="1"/>
      <c r="N746" s="4" t="s">
        <v>1003</v>
      </c>
    </row>
    <row r="747" spans="1:14" ht="12.75">
      <c r="A747" s="38"/>
      <c r="C747" s="53" t="s">
        <v>265</v>
      </c>
      <c r="D747" s="54"/>
      <c r="E747" s="1" t="s">
        <v>101</v>
      </c>
      <c r="F747" s="39">
        <v>10</v>
      </c>
      <c r="G747" s="9" t="s">
        <v>101</v>
      </c>
      <c r="H747" s="1"/>
      <c r="I747" s="1">
        <v>1</v>
      </c>
      <c r="J747" s="1"/>
      <c r="K747" s="1"/>
      <c r="L747" s="1"/>
      <c r="M747" s="1" t="s">
        <v>389</v>
      </c>
      <c r="N747" s="41" t="s">
        <v>1016</v>
      </c>
    </row>
    <row r="748" spans="1:14" ht="12.75">
      <c r="A748" s="38"/>
      <c r="C748" s="53" t="s">
        <v>490</v>
      </c>
      <c r="D748" s="54"/>
      <c r="E748" s="1" t="s">
        <v>101</v>
      </c>
      <c r="F748" s="39">
        <v>11</v>
      </c>
      <c r="G748" s="19" t="s">
        <v>98</v>
      </c>
      <c r="H748" s="6"/>
      <c r="I748" s="6">
        <v>1</v>
      </c>
      <c r="J748" s="1"/>
      <c r="K748" s="1">
        <v>2</v>
      </c>
      <c r="L748" s="1"/>
      <c r="M748" s="1"/>
      <c r="N748" s="41" t="s">
        <v>10</v>
      </c>
    </row>
    <row r="749" spans="1:14" ht="12.75">
      <c r="A749" s="38"/>
      <c r="C749" s="65" t="s">
        <v>156</v>
      </c>
      <c r="D749" s="66"/>
      <c r="E749" s="20" t="s">
        <v>110</v>
      </c>
      <c r="F749" s="39">
        <v>7</v>
      </c>
      <c r="G749" s="104" t="s">
        <v>446</v>
      </c>
      <c r="H749" s="1">
        <v>3</v>
      </c>
      <c r="I749" s="1"/>
      <c r="J749" s="1"/>
      <c r="K749" s="1"/>
      <c r="L749" s="1"/>
      <c r="M749" s="23" t="s">
        <v>100</v>
      </c>
      <c r="N749" s="135" t="s">
        <v>1009</v>
      </c>
    </row>
    <row r="750" spans="1:14" ht="12.75">
      <c r="A750" s="38"/>
      <c r="C750" s="152" t="str">
        <f>CONCATENATE("Set #",B738)</f>
        <v>Set #43</v>
      </c>
      <c r="D750" s="154" t="str">
        <f>IF(COUNTIF(M740:M749,"C")&gt;0,"Curses","")</f>
        <v>Curses</v>
      </c>
      <c r="E750" s="32"/>
      <c r="F750" s="154"/>
      <c r="G750" s="32"/>
      <c r="H750" s="3">
        <f>COUNTA(H740:H749)</f>
        <v>4</v>
      </c>
      <c r="I750" s="3">
        <f>COUNTA(I740:I749)</f>
        <v>5</v>
      </c>
      <c r="J750" s="3">
        <f>COUNTA(J740:J749)</f>
        <v>1</v>
      </c>
      <c r="K750" s="3">
        <f>COUNTA(K740:K749)</f>
        <v>4</v>
      </c>
      <c r="M750" s="38">
        <f>COUNTIF(M740:M749,"DS")+COUNTIF(M740:M749,"VS")+COUNTIF(M740:M749,"Y")+COUNTIF(M740:M749,"Y,O")</f>
        <v>3</v>
      </c>
      <c r="N750" s="32"/>
    </row>
    <row r="751" spans="1:14" ht="12.75">
      <c r="A751" s="38"/>
      <c r="C751" s="33" t="str">
        <f>IF(COUNTIF(K740:K749,"CT")&gt;0,"Coin Token","")</f>
        <v>Coin Token</v>
      </c>
      <c r="D751" s="33" t="str">
        <f>IF(COUNTIF(L740:L749,"VT")&gt;0,"Vict. Token","")</f>
        <v>Vict. Token</v>
      </c>
      <c r="E751" s="33"/>
      <c r="F751" s="155"/>
      <c r="G751" s="33"/>
      <c r="H751" s="33"/>
      <c r="I751" s="33"/>
      <c r="J751" s="33"/>
      <c r="K751" s="33"/>
      <c r="L751" s="33"/>
      <c r="M751" s="155"/>
      <c r="N751" s="33"/>
    </row>
    <row r="752" spans="1:14" ht="12.75">
      <c r="A752" s="38"/>
      <c r="E752" s="33"/>
      <c r="F752" s="155"/>
      <c r="G752" s="33"/>
      <c r="H752" s="33"/>
      <c r="I752" s="33"/>
      <c r="J752" s="33"/>
      <c r="K752" s="33"/>
      <c r="L752" s="33"/>
      <c r="M752" s="155"/>
      <c r="N752" s="33"/>
    </row>
    <row r="753" spans="1:14" ht="12.75">
      <c r="A753" s="38"/>
      <c r="B753" s="3">
        <v>44</v>
      </c>
      <c r="C753" s="89" t="s">
        <v>438</v>
      </c>
      <c r="E753" s="33"/>
      <c r="F753" s="155">
        <f>SUM(F755:F764)</f>
        <v>71</v>
      </c>
      <c r="G753" s="89"/>
      <c r="H753" s="33" t="s">
        <v>800</v>
      </c>
      <c r="I753" s="156" t="s">
        <v>800</v>
      </c>
      <c r="J753" s="157" t="s">
        <v>800</v>
      </c>
      <c r="K753" s="157" t="s">
        <v>800</v>
      </c>
      <c r="L753" s="158" t="s">
        <v>800</v>
      </c>
      <c r="M753" s="155"/>
      <c r="N753" s="33" t="s">
        <v>800</v>
      </c>
    </row>
    <row r="754" spans="1:14" ht="12.75">
      <c r="A754" s="38"/>
      <c r="C754" s="159" t="str">
        <f>CONCATENATE(F753," Complexity")</f>
        <v>71 Complexity</v>
      </c>
      <c r="D754" s="159"/>
      <c r="E754" s="160" t="s">
        <v>105</v>
      </c>
      <c r="F754" s="164" t="s">
        <v>447</v>
      </c>
      <c r="G754" s="160" t="s">
        <v>816</v>
      </c>
      <c r="H754" s="160" t="s">
        <v>797</v>
      </c>
      <c r="I754" s="161" t="s">
        <v>798</v>
      </c>
      <c r="J754" s="162" t="s">
        <v>799</v>
      </c>
      <c r="K754" s="162" t="s">
        <v>801</v>
      </c>
      <c r="L754" s="163" t="s">
        <v>807</v>
      </c>
      <c r="M754" s="164" t="s">
        <v>388</v>
      </c>
      <c r="N754" s="160" t="s">
        <v>802</v>
      </c>
    </row>
    <row r="755" spans="1:14" ht="12.75">
      <c r="A755" s="38"/>
      <c r="C755" s="61" t="s">
        <v>122</v>
      </c>
      <c r="D755" s="62"/>
      <c r="E755" s="8" t="s">
        <v>112</v>
      </c>
      <c r="F755" s="39">
        <v>15</v>
      </c>
      <c r="G755" s="16" t="s">
        <v>102</v>
      </c>
      <c r="H755" s="1">
        <v>1</v>
      </c>
      <c r="I755" s="1">
        <v>1</v>
      </c>
      <c r="J755" s="1"/>
      <c r="K755" s="1"/>
      <c r="L755" s="1"/>
      <c r="M755" s="1"/>
      <c r="N755" s="41" t="s">
        <v>1105</v>
      </c>
    </row>
    <row r="756" spans="1:14" ht="12.75">
      <c r="A756" s="38"/>
      <c r="C756" s="53" t="s">
        <v>138</v>
      </c>
      <c r="D756" s="54"/>
      <c r="E756" s="1" t="s">
        <v>101</v>
      </c>
      <c r="F756" s="39">
        <v>10</v>
      </c>
      <c r="G756" s="19" t="s">
        <v>98</v>
      </c>
      <c r="H756" s="1">
        <v>1</v>
      </c>
      <c r="I756" s="1">
        <v>1</v>
      </c>
      <c r="J756" s="1"/>
      <c r="K756" s="1"/>
      <c r="L756" s="1"/>
      <c r="M756" s="1"/>
      <c r="N756" s="41" t="s">
        <v>178</v>
      </c>
    </row>
    <row r="757" spans="1:14" ht="25.5">
      <c r="A757" s="38"/>
      <c r="C757" s="65" t="s">
        <v>150</v>
      </c>
      <c r="D757" s="66"/>
      <c r="E757" s="20" t="s">
        <v>110</v>
      </c>
      <c r="F757" s="39">
        <v>6</v>
      </c>
      <c r="G757" s="17" t="s">
        <v>100</v>
      </c>
      <c r="H757" s="1"/>
      <c r="I757" s="1"/>
      <c r="J757" s="1"/>
      <c r="K757" s="1">
        <v>2</v>
      </c>
      <c r="L757" s="1"/>
      <c r="M757" s="1"/>
      <c r="N757" s="41" t="s">
        <v>180</v>
      </c>
    </row>
    <row r="758" spans="1:14" ht="25.5">
      <c r="A758" s="38"/>
      <c r="C758" s="69" t="s">
        <v>830</v>
      </c>
      <c r="D758" s="70"/>
      <c r="E758" s="22" t="s">
        <v>111</v>
      </c>
      <c r="F758" s="39">
        <v>11</v>
      </c>
      <c r="G758" s="12" t="s">
        <v>818</v>
      </c>
      <c r="H758" s="1" t="s">
        <v>779</v>
      </c>
      <c r="I758" s="1"/>
      <c r="J758" s="1"/>
      <c r="K758" s="1"/>
      <c r="L758" s="1"/>
      <c r="M758" s="1" t="s">
        <v>373</v>
      </c>
      <c r="N758" s="4" t="s">
        <v>182</v>
      </c>
    </row>
    <row r="759" spans="1:14" ht="12.75">
      <c r="A759" s="38"/>
      <c r="C759" s="53" t="s">
        <v>209</v>
      </c>
      <c r="D759" s="54"/>
      <c r="E759" s="1" t="s">
        <v>101</v>
      </c>
      <c r="F759" s="39">
        <v>7</v>
      </c>
      <c r="G759" s="15" t="s">
        <v>103</v>
      </c>
      <c r="H759" s="1"/>
      <c r="I759" s="1"/>
      <c r="J759" s="1">
        <v>1</v>
      </c>
      <c r="K759" s="1" t="s">
        <v>803</v>
      </c>
      <c r="L759" s="1"/>
      <c r="M759" s="1"/>
      <c r="N759" s="41" t="s">
        <v>186</v>
      </c>
    </row>
    <row r="760" spans="1:14" ht="12.75">
      <c r="A760" s="38"/>
      <c r="C760" s="53" t="s">
        <v>470</v>
      </c>
      <c r="D760" s="54"/>
      <c r="E760" s="1" t="s">
        <v>101</v>
      </c>
      <c r="F760" s="39">
        <v>5</v>
      </c>
      <c r="G760" s="19" t="s">
        <v>98</v>
      </c>
      <c r="H760" s="6"/>
      <c r="I760" s="6"/>
      <c r="J760" s="1"/>
      <c r="K760" s="1">
        <v>2</v>
      </c>
      <c r="L760" s="1"/>
      <c r="M760" s="1"/>
      <c r="N760" s="41" t="s">
        <v>199</v>
      </c>
    </row>
    <row r="761" spans="1:14" ht="12.75">
      <c r="A761" s="38"/>
      <c r="C761" s="57" t="s">
        <v>834</v>
      </c>
      <c r="D761" s="58"/>
      <c r="E761" s="1" t="s">
        <v>101</v>
      </c>
      <c r="F761" s="39">
        <v>1</v>
      </c>
      <c r="G761" s="11" t="s">
        <v>83</v>
      </c>
      <c r="H761" s="31">
        <v>3</v>
      </c>
      <c r="I761" s="31"/>
      <c r="J761" s="31"/>
      <c r="K761" s="31"/>
      <c r="L761" s="31"/>
      <c r="M761" s="39"/>
      <c r="N761" s="135" t="s">
        <v>1114</v>
      </c>
    </row>
    <row r="762" spans="1:14" ht="12.75">
      <c r="A762" s="38"/>
      <c r="C762" s="53" t="s">
        <v>489</v>
      </c>
      <c r="D762" s="54"/>
      <c r="E762" s="1" t="s">
        <v>101</v>
      </c>
      <c r="F762" s="39">
        <v>10</v>
      </c>
      <c r="G762" s="19" t="s">
        <v>98</v>
      </c>
      <c r="H762" s="6">
        <v>1</v>
      </c>
      <c r="I762" s="6">
        <v>1</v>
      </c>
      <c r="J762" s="1"/>
      <c r="K762" s="1">
        <v>1</v>
      </c>
      <c r="L762" s="1"/>
      <c r="M762" s="1" t="s">
        <v>389</v>
      </c>
      <c r="N762" s="41" t="s">
        <v>7</v>
      </c>
    </row>
    <row r="763" spans="1:14" ht="12.75">
      <c r="A763" s="38"/>
      <c r="C763" s="73" t="s">
        <v>845</v>
      </c>
      <c r="D763" s="74"/>
      <c r="E763" s="20" t="s">
        <v>110</v>
      </c>
      <c r="F763" s="39">
        <v>4</v>
      </c>
      <c r="G763" s="11" t="s">
        <v>83</v>
      </c>
      <c r="H763" s="31">
        <v>2</v>
      </c>
      <c r="I763" s="31"/>
      <c r="J763" s="31"/>
      <c r="K763" s="31"/>
      <c r="L763" s="31"/>
      <c r="M763" s="23" t="s">
        <v>100</v>
      </c>
      <c r="N763" s="135" t="s">
        <v>1031</v>
      </c>
    </row>
    <row r="764" spans="1:14" ht="12.75">
      <c r="A764" s="38"/>
      <c r="C764" s="49" t="s">
        <v>280</v>
      </c>
      <c r="D764" s="68"/>
      <c r="E764" s="48" t="s">
        <v>109</v>
      </c>
      <c r="F764" s="39">
        <v>2</v>
      </c>
      <c r="G764" s="15" t="s">
        <v>103</v>
      </c>
      <c r="H764" s="1"/>
      <c r="I764" s="1"/>
      <c r="J764" s="1"/>
      <c r="K764" s="1">
        <v>2</v>
      </c>
      <c r="L764" s="1">
        <v>2</v>
      </c>
      <c r="M764" s="1"/>
      <c r="N764" s="41" t="s">
        <v>1004</v>
      </c>
    </row>
    <row r="765" spans="1:14" ht="12.75">
      <c r="A765" s="38"/>
      <c r="C765" s="152" t="str">
        <f>CONCATENATE("Set #",B753)</f>
        <v>Set #44</v>
      </c>
      <c r="D765" s="154" t="str">
        <f>IF(COUNTIF(M755:M764,"C")&gt;0,"Curses","")</f>
        <v>Curses</v>
      </c>
      <c r="E765" s="32"/>
      <c r="F765" s="154"/>
      <c r="G765" s="32"/>
      <c r="H765" s="3">
        <f>COUNTA(H755:H764)</f>
        <v>6</v>
      </c>
      <c r="I765" s="3">
        <f>COUNTA(I755:I764)</f>
        <v>3</v>
      </c>
      <c r="J765" s="3">
        <f>COUNTA(J755:J764)</f>
        <v>1</v>
      </c>
      <c r="K765" s="3">
        <f>COUNTA(K755:K764)</f>
        <v>5</v>
      </c>
      <c r="M765" s="38">
        <f>COUNTIF(M755:M764,"DS")+COUNTIF(M755:M764,"VS")+COUNTIF(M755:M764,"Y")+COUNTIF(M755:M764,"Y,O")</f>
        <v>1</v>
      </c>
      <c r="N765" s="32"/>
    </row>
    <row r="766" spans="1:14" ht="12.75">
      <c r="A766" s="38"/>
      <c r="C766" s="33">
        <f>IF(COUNTIF(K755:K764,"CT")&gt;0,"Coin Token","")</f>
      </c>
      <c r="D766" s="33">
        <f>IF(COUNTIF(L755:L764,"VT")&gt;0,"Vict. Token","")</f>
      </c>
      <c r="E766" s="33"/>
      <c r="F766" s="155"/>
      <c r="G766" s="33"/>
      <c r="H766" s="33"/>
      <c r="I766" s="33"/>
      <c r="J766" s="33"/>
      <c r="K766" s="33"/>
      <c r="L766" s="33"/>
      <c r="M766" s="155"/>
      <c r="N766" s="33"/>
    </row>
    <row r="767" spans="1:14" ht="12.75">
      <c r="A767" s="38"/>
      <c r="E767" s="33"/>
      <c r="F767" s="155"/>
      <c r="G767" s="33"/>
      <c r="H767" s="33"/>
      <c r="I767" s="33"/>
      <c r="J767" s="33"/>
      <c r="K767" s="33"/>
      <c r="L767" s="33"/>
      <c r="M767" s="155"/>
      <c r="N767" s="33"/>
    </row>
    <row r="768" spans="1:14" ht="12.75">
      <c r="A768" s="38"/>
      <c r="B768" s="3">
        <v>45</v>
      </c>
      <c r="C768" s="89" t="s">
        <v>441</v>
      </c>
      <c r="E768" s="33"/>
      <c r="F768" s="155">
        <f>SUM(F770:F779)</f>
        <v>58</v>
      </c>
      <c r="G768" s="89"/>
      <c r="H768" s="33" t="s">
        <v>800</v>
      </c>
      <c r="I768" s="156" t="s">
        <v>800</v>
      </c>
      <c r="J768" s="157" t="s">
        <v>800</v>
      </c>
      <c r="K768" s="157" t="s">
        <v>800</v>
      </c>
      <c r="L768" s="158" t="s">
        <v>800</v>
      </c>
      <c r="M768" s="155"/>
      <c r="N768" s="33" t="s">
        <v>800</v>
      </c>
    </row>
    <row r="769" spans="1:14" ht="12.75">
      <c r="A769" s="38"/>
      <c r="C769" s="159" t="str">
        <f>CONCATENATE(F768," Complexity")</f>
        <v>58 Complexity</v>
      </c>
      <c r="D769" s="159"/>
      <c r="E769" s="160" t="s">
        <v>105</v>
      </c>
      <c r="F769" s="164" t="s">
        <v>447</v>
      </c>
      <c r="G769" s="160" t="s">
        <v>816</v>
      </c>
      <c r="H769" s="160" t="s">
        <v>797</v>
      </c>
      <c r="I769" s="161" t="s">
        <v>798</v>
      </c>
      <c r="J769" s="162" t="s">
        <v>799</v>
      </c>
      <c r="K769" s="162" t="s">
        <v>801</v>
      </c>
      <c r="L769" s="163" t="s">
        <v>807</v>
      </c>
      <c r="M769" s="164" t="s">
        <v>388</v>
      </c>
      <c r="N769" s="160" t="s">
        <v>802</v>
      </c>
    </row>
    <row r="770" spans="1:14" ht="12.75">
      <c r="A770" s="38"/>
      <c r="C770" s="53" t="s">
        <v>508</v>
      </c>
      <c r="D770" s="54"/>
      <c r="E770" s="1" t="s">
        <v>101</v>
      </c>
      <c r="F770" s="39">
        <v>2</v>
      </c>
      <c r="G770" s="104" t="s">
        <v>446</v>
      </c>
      <c r="H770" s="6"/>
      <c r="I770" s="6"/>
      <c r="J770" s="1"/>
      <c r="K770" s="1">
        <v>3</v>
      </c>
      <c r="L770" s="1"/>
      <c r="M770" s="23" t="s">
        <v>100</v>
      </c>
      <c r="N770" s="132" t="s">
        <v>1102</v>
      </c>
    </row>
    <row r="771" spans="1:14" ht="12.75">
      <c r="A771" s="38"/>
      <c r="C771" s="53" t="s">
        <v>140</v>
      </c>
      <c r="D771" s="54"/>
      <c r="E771" s="1" t="s">
        <v>101</v>
      </c>
      <c r="F771" s="39">
        <v>8</v>
      </c>
      <c r="G771" s="15" t="s">
        <v>103</v>
      </c>
      <c r="H771" s="1">
        <v>2</v>
      </c>
      <c r="I771" s="1"/>
      <c r="J771" s="1"/>
      <c r="K771" s="1"/>
      <c r="L771" s="1"/>
      <c r="M771" s="1" t="s">
        <v>777</v>
      </c>
      <c r="N771" s="41" t="s">
        <v>1112</v>
      </c>
    </row>
    <row r="772" spans="1:14" ht="25.5">
      <c r="A772" s="38"/>
      <c r="C772" s="53" t="s">
        <v>204</v>
      </c>
      <c r="D772" s="54"/>
      <c r="E772" s="1" t="s">
        <v>101</v>
      </c>
      <c r="F772" s="39">
        <v>10</v>
      </c>
      <c r="G772" s="19" t="s">
        <v>98</v>
      </c>
      <c r="H772" s="1">
        <v>1</v>
      </c>
      <c r="I772" s="1">
        <v>1</v>
      </c>
      <c r="J772" s="1"/>
      <c r="K772" s="1"/>
      <c r="L772" s="1"/>
      <c r="M772" s="1"/>
      <c r="N772" s="41" t="s">
        <v>54</v>
      </c>
    </row>
    <row r="773" spans="1:14" ht="12.75">
      <c r="A773" s="38"/>
      <c r="C773" s="53" t="s">
        <v>209</v>
      </c>
      <c r="D773" s="54"/>
      <c r="E773" s="1" t="s">
        <v>101</v>
      </c>
      <c r="F773" s="39">
        <v>7</v>
      </c>
      <c r="G773" s="15" t="s">
        <v>103</v>
      </c>
      <c r="H773" s="1"/>
      <c r="I773" s="1"/>
      <c r="J773" s="1">
        <v>1</v>
      </c>
      <c r="K773" s="1" t="s">
        <v>803</v>
      </c>
      <c r="L773" s="1"/>
      <c r="M773" s="1"/>
      <c r="N773" s="41" t="s">
        <v>186</v>
      </c>
    </row>
    <row r="774" spans="1:14" ht="12.75">
      <c r="A774" s="38"/>
      <c r="C774" s="61" t="s">
        <v>214</v>
      </c>
      <c r="D774" s="62"/>
      <c r="E774" s="8" t="s">
        <v>112</v>
      </c>
      <c r="F774" s="39">
        <v>13</v>
      </c>
      <c r="G774" s="16" t="s">
        <v>102</v>
      </c>
      <c r="H774" s="1">
        <v>1</v>
      </c>
      <c r="I774" s="1">
        <v>1</v>
      </c>
      <c r="J774" s="1"/>
      <c r="K774" s="1"/>
      <c r="L774" s="1"/>
      <c r="M774" s="1"/>
      <c r="N774" s="41" t="s">
        <v>1108</v>
      </c>
    </row>
    <row r="775" spans="1:14" ht="12.75">
      <c r="A775" s="38"/>
      <c r="C775" s="57" t="s">
        <v>832</v>
      </c>
      <c r="D775" s="58"/>
      <c r="E775" s="1" t="s">
        <v>101</v>
      </c>
      <c r="F775" s="39">
        <v>2</v>
      </c>
      <c r="G775" s="11" t="s">
        <v>83</v>
      </c>
      <c r="H775" s="31"/>
      <c r="I775" s="31"/>
      <c r="J775" s="31"/>
      <c r="K775" s="31">
        <v>3</v>
      </c>
      <c r="L775" s="31"/>
      <c r="M775" s="39" t="s">
        <v>784</v>
      </c>
      <c r="N775" s="140" t="s">
        <v>196</v>
      </c>
    </row>
    <row r="776" spans="1:14" ht="12.75">
      <c r="A776" s="38"/>
      <c r="C776" s="81" t="s">
        <v>847</v>
      </c>
      <c r="D776" s="82"/>
      <c r="E776" s="20" t="s">
        <v>110</v>
      </c>
      <c r="F776" s="39">
        <v>8</v>
      </c>
      <c r="G776" s="12" t="s">
        <v>818</v>
      </c>
      <c r="H776" s="1"/>
      <c r="I776" s="1"/>
      <c r="J776" s="1"/>
      <c r="K776" s="1">
        <v>2</v>
      </c>
      <c r="L776" s="1"/>
      <c r="M776" s="23" t="s">
        <v>100</v>
      </c>
      <c r="N776" s="41" t="s">
        <v>1028</v>
      </c>
    </row>
    <row r="777" spans="1:14" ht="12.75">
      <c r="A777" s="38"/>
      <c r="C777" s="53" t="s">
        <v>254</v>
      </c>
      <c r="D777" s="54"/>
      <c r="E777" s="1" t="s">
        <v>101</v>
      </c>
      <c r="F777" s="39">
        <v>4</v>
      </c>
      <c r="G777" s="15" t="s">
        <v>103</v>
      </c>
      <c r="H777" s="1" t="s">
        <v>788</v>
      </c>
      <c r="I777" s="1"/>
      <c r="J777" s="1"/>
      <c r="K777" s="1"/>
      <c r="L777" s="1"/>
      <c r="M777" s="1" t="s">
        <v>389</v>
      </c>
      <c r="N777" s="4" t="s">
        <v>1029</v>
      </c>
    </row>
    <row r="778" spans="1:14" ht="12.75">
      <c r="A778" s="38"/>
      <c r="C778" s="67" t="s">
        <v>282</v>
      </c>
      <c r="D778" s="68"/>
      <c r="E778" s="21" t="s">
        <v>107</v>
      </c>
      <c r="F778" s="39">
        <v>2</v>
      </c>
      <c r="G778" s="17" t="s">
        <v>100</v>
      </c>
      <c r="H778" s="1"/>
      <c r="I778" s="1"/>
      <c r="J778" s="1"/>
      <c r="K778" s="1"/>
      <c r="L778" s="1" t="s">
        <v>803</v>
      </c>
      <c r="M778" s="23" t="s">
        <v>100</v>
      </c>
      <c r="N778" s="4" t="s">
        <v>1017</v>
      </c>
    </row>
    <row r="779" spans="1:14" ht="12.75">
      <c r="A779" s="38"/>
      <c r="C779" s="49" t="s">
        <v>97</v>
      </c>
      <c r="D779" s="50"/>
      <c r="E779" s="5" t="s">
        <v>106</v>
      </c>
      <c r="F779" s="39">
        <v>2</v>
      </c>
      <c r="G779" s="12" t="s">
        <v>818</v>
      </c>
      <c r="H779" s="1"/>
      <c r="I779" s="1"/>
      <c r="J779" s="1"/>
      <c r="K779" s="1" t="s">
        <v>803</v>
      </c>
      <c r="L779" s="1"/>
      <c r="M779" s="1"/>
      <c r="N779" s="4" t="s">
        <v>808</v>
      </c>
    </row>
    <row r="780" spans="1:14" ht="12.75">
      <c r="A780" s="38"/>
      <c r="C780" s="152" t="str">
        <f>CONCATENATE("Set #",B768)</f>
        <v>Set #45</v>
      </c>
      <c r="D780" s="154" t="str">
        <f>IF(COUNTIF(M770:M779,"C")&gt;0,"Curses","")</f>
        <v>Curses</v>
      </c>
      <c r="E780" s="32"/>
      <c r="F780" s="154"/>
      <c r="G780" s="32"/>
      <c r="H780" s="3">
        <f>COUNTA(H770:H779)</f>
        <v>4</v>
      </c>
      <c r="I780" s="3">
        <f>COUNTA(I770:I779)</f>
        <v>2</v>
      </c>
      <c r="J780" s="3">
        <f>COUNTA(J770:J779)</f>
        <v>1</v>
      </c>
      <c r="K780" s="3">
        <f>COUNTA(K770:K779)</f>
        <v>5</v>
      </c>
      <c r="M780" s="38">
        <f>COUNTIF(M770:M779,"DS")+COUNTIF(M770:M779,"VS")+COUNTIF(M770:M779,"Y")+COUNTIF(M770:M779,"Y,O")</f>
        <v>2</v>
      </c>
      <c r="N780" s="32"/>
    </row>
    <row r="781" spans="1:14" ht="12.75">
      <c r="A781" s="38"/>
      <c r="C781" s="33">
        <f>IF(COUNTIF(K770:K779,"CT")&gt;0,"Coin Token","")</f>
      </c>
      <c r="D781" s="33">
        <f>IF(COUNTIF(L770:L779,"VT")&gt;0,"Vict. Token","")</f>
      </c>
      <c r="E781" s="33"/>
      <c r="F781" s="155"/>
      <c r="G781" s="33"/>
      <c r="H781" s="33"/>
      <c r="I781" s="33"/>
      <c r="J781" s="33"/>
      <c r="K781" s="33"/>
      <c r="L781" s="33"/>
      <c r="M781" s="33"/>
      <c r="N781" s="33"/>
    </row>
    <row r="782" spans="1:14" ht="12.75">
      <c r="A782" s="38"/>
      <c r="E782" s="33"/>
      <c r="F782" s="155"/>
      <c r="G782" s="33"/>
      <c r="H782" s="33"/>
      <c r="I782" s="33"/>
      <c r="J782" s="33"/>
      <c r="K782" s="33"/>
      <c r="L782" s="33"/>
      <c r="M782" s="33"/>
      <c r="N782" s="33"/>
    </row>
    <row r="783" spans="1:14" ht="12.75">
      <c r="A783" s="38"/>
      <c r="B783" s="3">
        <v>46</v>
      </c>
      <c r="C783" s="89" t="s">
        <v>246</v>
      </c>
      <c r="E783" s="33"/>
      <c r="F783" s="155">
        <f>SUM(F785:F794)</f>
        <v>67</v>
      </c>
      <c r="G783" s="89"/>
      <c r="H783" s="33" t="s">
        <v>800</v>
      </c>
      <c r="I783" s="156" t="s">
        <v>800</v>
      </c>
      <c r="J783" s="157" t="s">
        <v>800</v>
      </c>
      <c r="K783" s="157" t="s">
        <v>800</v>
      </c>
      <c r="L783" s="158" t="s">
        <v>800</v>
      </c>
      <c r="M783" s="155"/>
      <c r="N783" s="33" t="s">
        <v>800</v>
      </c>
    </row>
    <row r="784" spans="1:14" ht="12.75">
      <c r="A784" s="38"/>
      <c r="C784" s="159" t="str">
        <f>CONCATENATE(F783," Complexity")</f>
        <v>67 Complexity</v>
      </c>
      <c r="D784" s="159"/>
      <c r="E784" s="160" t="s">
        <v>105</v>
      </c>
      <c r="F784" s="164" t="s">
        <v>447</v>
      </c>
      <c r="G784" s="160" t="s">
        <v>816</v>
      </c>
      <c r="H784" s="160" t="s">
        <v>797</v>
      </c>
      <c r="I784" s="161" t="s">
        <v>798</v>
      </c>
      <c r="J784" s="162" t="s">
        <v>799</v>
      </c>
      <c r="K784" s="162" t="s">
        <v>801</v>
      </c>
      <c r="L784" s="163" t="s">
        <v>807</v>
      </c>
      <c r="M784" s="164" t="s">
        <v>388</v>
      </c>
      <c r="N784" s="160" t="s">
        <v>802</v>
      </c>
    </row>
    <row r="785" spans="1:14" ht="12.75">
      <c r="A785" s="38"/>
      <c r="C785" s="53" t="s">
        <v>118</v>
      </c>
      <c r="D785" s="54"/>
      <c r="E785" s="1" t="s">
        <v>101</v>
      </c>
      <c r="F785" s="39">
        <v>3</v>
      </c>
      <c r="G785" s="15" t="s">
        <v>103</v>
      </c>
      <c r="H785" s="1">
        <v>3</v>
      </c>
      <c r="I785" s="1"/>
      <c r="J785" s="1"/>
      <c r="K785" s="1"/>
      <c r="L785" s="1"/>
      <c r="M785" s="1"/>
      <c r="N785" s="41" t="s">
        <v>1111</v>
      </c>
    </row>
    <row r="786" spans="1:14" ht="12.75">
      <c r="A786" s="38"/>
      <c r="C786" s="53" t="s">
        <v>130</v>
      </c>
      <c r="D786" s="54"/>
      <c r="E786" s="1" t="s">
        <v>101</v>
      </c>
      <c r="F786" s="39">
        <v>10</v>
      </c>
      <c r="G786" s="16" t="s">
        <v>102</v>
      </c>
      <c r="H786" s="1">
        <v>1</v>
      </c>
      <c r="I786" s="1">
        <v>1</v>
      </c>
      <c r="J786" s="1"/>
      <c r="K786" s="1"/>
      <c r="L786" s="1"/>
      <c r="M786" s="1"/>
      <c r="N786" s="41" t="s">
        <v>1106</v>
      </c>
    </row>
    <row r="787" spans="1:14" ht="25.5">
      <c r="A787" s="38"/>
      <c r="C787" s="53" t="s">
        <v>152</v>
      </c>
      <c r="D787" s="54"/>
      <c r="E787" s="1" t="s">
        <v>101</v>
      </c>
      <c r="F787" s="39">
        <v>7</v>
      </c>
      <c r="G787" s="18" t="s">
        <v>99</v>
      </c>
      <c r="H787" s="1"/>
      <c r="I787" s="1"/>
      <c r="J787" s="1"/>
      <c r="K787" s="1"/>
      <c r="L787" s="1"/>
      <c r="M787" s="1" t="s">
        <v>389</v>
      </c>
      <c r="N787" s="4" t="s">
        <v>715</v>
      </c>
    </row>
    <row r="788" spans="1:14" ht="12.75">
      <c r="A788" s="38"/>
      <c r="C788" s="53" t="s">
        <v>142</v>
      </c>
      <c r="D788" s="54"/>
      <c r="E788" s="1" t="s">
        <v>101</v>
      </c>
      <c r="F788" s="39">
        <v>7</v>
      </c>
      <c r="G788" s="15" t="s">
        <v>103</v>
      </c>
      <c r="H788" s="1"/>
      <c r="I788" s="1"/>
      <c r="J788" s="1"/>
      <c r="K788" s="1"/>
      <c r="L788" s="1"/>
      <c r="M788" s="1" t="s">
        <v>777</v>
      </c>
      <c r="N788" s="4" t="s">
        <v>433</v>
      </c>
    </row>
    <row r="789" spans="1:14" ht="12.75">
      <c r="A789" s="38"/>
      <c r="C789" s="53" t="s">
        <v>209</v>
      </c>
      <c r="D789" s="54"/>
      <c r="E789" s="1" t="s">
        <v>101</v>
      </c>
      <c r="F789" s="39">
        <v>7</v>
      </c>
      <c r="G789" s="15" t="s">
        <v>103</v>
      </c>
      <c r="H789" s="1"/>
      <c r="I789" s="1"/>
      <c r="J789" s="1">
        <v>1</v>
      </c>
      <c r="K789" s="1" t="s">
        <v>803</v>
      </c>
      <c r="L789" s="1"/>
      <c r="M789" s="1"/>
      <c r="N789" s="41" t="s">
        <v>186</v>
      </c>
    </row>
    <row r="790" spans="1:14" ht="12.75">
      <c r="A790" s="38"/>
      <c r="C790" s="53" t="s">
        <v>470</v>
      </c>
      <c r="D790" s="54"/>
      <c r="E790" s="1" t="s">
        <v>101</v>
      </c>
      <c r="F790" s="39">
        <v>5</v>
      </c>
      <c r="G790" s="19" t="s">
        <v>98</v>
      </c>
      <c r="H790" s="6"/>
      <c r="I790" s="6"/>
      <c r="J790" s="1"/>
      <c r="K790" s="1">
        <v>2</v>
      </c>
      <c r="L790" s="1"/>
      <c r="M790" s="1"/>
      <c r="N790" s="41" t="s">
        <v>199</v>
      </c>
    </row>
    <row r="791" spans="1:14" ht="25.5">
      <c r="A791" s="38"/>
      <c r="C791" s="53" t="s">
        <v>221</v>
      </c>
      <c r="D791" s="54"/>
      <c r="E791" s="1" t="s">
        <v>101</v>
      </c>
      <c r="F791" s="39">
        <v>4</v>
      </c>
      <c r="G791" s="16" t="s">
        <v>102</v>
      </c>
      <c r="H791" s="1"/>
      <c r="I791" s="1"/>
      <c r="J791" s="1"/>
      <c r="K791" s="1"/>
      <c r="L791" s="1"/>
      <c r="M791" s="1" t="s">
        <v>103</v>
      </c>
      <c r="N791" s="4" t="s">
        <v>937</v>
      </c>
    </row>
    <row r="792" spans="1:14" ht="25.5">
      <c r="A792" s="38"/>
      <c r="C792" s="53" t="s">
        <v>420</v>
      </c>
      <c r="D792" s="54"/>
      <c r="E792" s="1" t="s">
        <v>101</v>
      </c>
      <c r="F792" s="39">
        <v>9</v>
      </c>
      <c r="G792" s="28" t="s">
        <v>509</v>
      </c>
      <c r="H792" s="6"/>
      <c r="I792" s="6"/>
      <c r="J792" s="1"/>
      <c r="K792" s="5" t="s">
        <v>605</v>
      </c>
      <c r="L792" s="1"/>
      <c r="M792" s="1" t="s">
        <v>389</v>
      </c>
      <c r="N792" s="100" t="s">
        <v>505</v>
      </c>
    </row>
    <row r="793" spans="1:14" ht="12.75">
      <c r="A793" s="38"/>
      <c r="C793" s="53" t="s">
        <v>490</v>
      </c>
      <c r="D793" s="54"/>
      <c r="E793" s="1" t="s">
        <v>101</v>
      </c>
      <c r="F793" s="39">
        <v>11</v>
      </c>
      <c r="G793" s="19" t="s">
        <v>98</v>
      </c>
      <c r="H793" s="6"/>
      <c r="I793" s="6">
        <v>1</v>
      </c>
      <c r="J793" s="1"/>
      <c r="K793" s="1">
        <v>2</v>
      </c>
      <c r="L793" s="1"/>
      <c r="M793" s="1"/>
      <c r="N793" s="41" t="s">
        <v>10</v>
      </c>
    </row>
    <row r="794" spans="1:14" ht="12.75">
      <c r="A794" s="38"/>
      <c r="C794" s="53" t="s">
        <v>507</v>
      </c>
      <c r="D794" s="54"/>
      <c r="E794" s="1" t="s">
        <v>101</v>
      </c>
      <c r="F794" s="39">
        <v>4</v>
      </c>
      <c r="G794" s="104" t="s">
        <v>446</v>
      </c>
      <c r="H794" s="1">
        <v>3</v>
      </c>
      <c r="I794" s="1"/>
      <c r="J794" s="1">
        <v>1</v>
      </c>
      <c r="K794" s="1">
        <v>3</v>
      </c>
      <c r="L794" s="1"/>
      <c r="M794" s="1"/>
      <c r="N794" s="41" t="s">
        <v>14</v>
      </c>
    </row>
    <row r="795" spans="1:14" ht="12.75">
      <c r="A795" s="38"/>
      <c r="C795" s="152" t="str">
        <f>CONCATENATE("Set #",B783)</f>
        <v>Set #46</v>
      </c>
      <c r="D795" s="154">
        <f>IF(COUNTIF(M785:M794,"C")&gt;0,"Curses","")</f>
      </c>
      <c r="E795" s="32"/>
      <c r="F795" s="154"/>
      <c r="G795" s="32"/>
      <c r="H795" s="3">
        <f>COUNTA(H785:H794)</f>
        <v>3</v>
      </c>
      <c r="I795" s="3">
        <f>COUNTA(I785:I794)</f>
        <v>2</v>
      </c>
      <c r="J795" s="3">
        <f>COUNTA(J785:J794)</f>
        <v>2</v>
      </c>
      <c r="K795" s="3">
        <f>COUNTA(K785:K794)</f>
        <v>5</v>
      </c>
      <c r="M795" s="38">
        <f>COUNTIF(M785:M794,"DS")+COUNTIF(M785:M794,"VS")+COUNTIF(M785:M794,"Y")+COUNTIF(M785:M794,"Y,O")</f>
        <v>3</v>
      </c>
      <c r="N795" s="32"/>
    </row>
    <row r="796" spans="1:14" ht="12.75">
      <c r="A796" s="38"/>
      <c r="C796" s="33" t="str">
        <f>IF(COUNTIF(K785:K794,"CT")&gt;0,"Coin Token","")</f>
        <v>Coin Token</v>
      </c>
      <c r="D796" s="33">
        <f>IF(COUNTIF(L785:L794,"VT")&gt;0,"Vict. Token","")</f>
      </c>
      <c r="E796" s="33"/>
      <c r="F796" s="155"/>
      <c r="G796" s="33"/>
      <c r="H796" s="33"/>
      <c r="I796" s="33"/>
      <c r="J796" s="33"/>
      <c r="K796" s="33"/>
      <c r="L796" s="33"/>
      <c r="M796" s="155"/>
      <c r="N796" s="33"/>
    </row>
    <row r="797" spans="1:14" ht="12.75">
      <c r="A797" s="38"/>
      <c r="E797" s="33"/>
      <c r="F797" s="155"/>
      <c r="G797" s="33"/>
      <c r="H797" s="33"/>
      <c r="I797" s="33"/>
      <c r="J797" s="33"/>
      <c r="K797" s="33"/>
      <c r="L797" s="33"/>
      <c r="M797" s="155"/>
      <c r="N797" s="33"/>
    </row>
    <row r="798" spans="1:14" ht="12.75">
      <c r="A798" s="38"/>
      <c r="B798" s="3">
        <v>47</v>
      </c>
      <c r="C798" s="89" t="s">
        <v>247</v>
      </c>
      <c r="E798" s="33"/>
      <c r="F798" s="155">
        <f>SUM(F800:F809)</f>
        <v>77</v>
      </c>
      <c r="G798" s="89"/>
      <c r="H798" s="33" t="s">
        <v>800</v>
      </c>
      <c r="I798" s="156" t="s">
        <v>800</v>
      </c>
      <c r="J798" s="157" t="s">
        <v>800</v>
      </c>
      <c r="K798" s="157" t="s">
        <v>800</v>
      </c>
      <c r="L798" s="158" t="s">
        <v>800</v>
      </c>
      <c r="M798" s="155"/>
      <c r="N798" s="33" t="s">
        <v>800</v>
      </c>
    </row>
    <row r="799" spans="1:14" ht="12.75">
      <c r="A799" s="38"/>
      <c r="C799" s="159" t="str">
        <f>CONCATENATE(F798," Complexity")</f>
        <v>77 Complexity</v>
      </c>
      <c r="D799" s="159"/>
      <c r="E799" s="160" t="s">
        <v>105</v>
      </c>
      <c r="F799" s="164" t="s">
        <v>447</v>
      </c>
      <c r="G799" s="160" t="s">
        <v>816</v>
      </c>
      <c r="H799" s="160" t="s">
        <v>797</v>
      </c>
      <c r="I799" s="161" t="s">
        <v>798</v>
      </c>
      <c r="J799" s="162" t="s">
        <v>799</v>
      </c>
      <c r="K799" s="162" t="s">
        <v>801</v>
      </c>
      <c r="L799" s="163" t="s">
        <v>807</v>
      </c>
      <c r="M799" s="164" t="s">
        <v>388</v>
      </c>
      <c r="N799" s="160" t="s">
        <v>802</v>
      </c>
    </row>
    <row r="800" spans="1:14" ht="12.75">
      <c r="A800" s="38"/>
      <c r="C800" s="53" t="s">
        <v>131</v>
      </c>
      <c r="D800" s="54"/>
      <c r="E800" s="1" t="s">
        <v>101</v>
      </c>
      <c r="F800" s="39">
        <v>7</v>
      </c>
      <c r="G800" s="9" t="s">
        <v>101</v>
      </c>
      <c r="H800" s="1"/>
      <c r="I800" s="1"/>
      <c r="J800" s="1">
        <v>1</v>
      </c>
      <c r="K800" s="1">
        <v>1</v>
      </c>
      <c r="L800" s="1"/>
      <c r="M800" s="1"/>
      <c r="N800" s="41" t="s">
        <v>0</v>
      </c>
    </row>
    <row r="801" spans="1:14" ht="12.75">
      <c r="A801" s="38"/>
      <c r="C801" s="53" t="s">
        <v>130</v>
      </c>
      <c r="D801" s="54"/>
      <c r="E801" s="1" t="s">
        <v>101</v>
      </c>
      <c r="F801" s="39">
        <v>10</v>
      </c>
      <c r="G801" s="16" t="s">
        <v>102</v>
      </c>
      <c r="H801" s="1">
        <v>1</v>
      </c>
      <c r="I801" s="1">
        <v>1</v>
      </c>
      <c r="J801" s="1"/>
      <c r="K801" s="1"/>
      <c r="L801" s="1"/>
      <c r="M801" s="1"/>
      <c r="N801" s="41" t="s">
        <v>1106</v>
      </c>
    </row>
    <row r="802" spans="1:14" ht="12.75">
      <c r="A802" s="38"/>
      <c r="C802" s="53" t="s">
        <v>157</v>
      </c>
      <c r="D802" s="54"/>
      <c r="E802" s="1" t="s">
        <v>101</v>
      </c>
      <c r="F802" s="39">
        <v>10</v>
      </c>
      <c r="G802" s="18" t="s">
        <v>99</v>
      </c>
      <c r="H802" s="1">
        <v>1</v>
      </c>
      <c r="I802" s="1">
        <v>1</v>
      </c>
      <c r="J802" s="1"/>
      <c r="K802" s="1">
        <v>1</v>
      </c>
      <c r="L802" s="1"/>
      <c r="M802" s="1"/>
      <c r="N802" s="41" t="s">
        <v>3</v>
      </c>
    </row>
    <row r="803" spans="1:14" ht="25.5">
      <c r="A803" s="38"/>
      <c r="C803" s="65" t="s">
        <v>158</v>
      </c>
      <c r="D803" s="66"/>
      <c r="E803" s="20" t="s">
        <v>110</v>
      </c>
      <c r="F803" s="39">
        <v>6</v>
      </c>
      <c r="G803" s="18" t="s">
        <v>99</v>
      </c>
      <c r="H803" s="1">
        <v>2</v>
      </c>
      <c r="I803" s="1"/>
      <c r="J803" s="1"/>
      <c r="K803" s="1"/>
      <c r="L803" s="1"/>
      <c r="M803" s="1"/>
      <c r="N803" s="4" t="s">
        <v>74</v>
      </c>
    </row>
    <row r="804" spans="1:14" ht="12.75">
      <c r="A804" s="38"/>
      <c r="C804" s="61" t="s">
        <v>214</v>
      </c>
      <c r="D804" s="62"/>
      <c r="E804" s="8" t="s">
        <v>112</v>
      </c>
      <c r="F804" s="39">
        <v>13</v>
      </c>
      <c r="G804" s="16" t="s">
        <v>102</v>
      </c>
      <c r="H804" s="1">
        <v>1</v>
      </c>
      <c r="I804" s="1">
        <v>1</v>
      </c>
      <c r="J804" s="1"/>
      <c r="K804" s="1"/>
      <c r="L804" s="1"/>
      <c r="M804" s="1"/>
      <c r="N804" s="41" t="s">
        <v>1108</v>
      </c>
    </row>
    <row r="805" spans="1:14" ht="25.5">
      <c r="A805" s="38"/>
      <c r="B805" s="42"/>
      <c r="C805" s="53" t="s">
        <v>213</v>
      </c>
      <c r="D805" s="54"/>
      <c r="E805" s="1" t="s">
        <v>101</v>
      </c>
      <c r="F805" s="39">
        <v>9</v>
      </c>
      <c r="G805" s="15" t="s">
        <v>103</v>
      </c>
      <c r="H805" s="1" t="s">
        <v>803</v>
      </c>
      <c r="I805" s="1">
        <v>1</v>
      </c>
      <c r="J805" s="1"/>
      <c r="K805" s="1"/>
      <c r="L805" s="1"/>
      <c r="M805" s="1"/>
      <c r="N805" s="41" t="s">
        <v>200</v>
      </c>
    </row>
    <row r="806" spans="1:14" ht="25.5">
      <c r="A806" s="38"/>
      <c r="C806" s="53" t="s">
        <v>221</v>
      </c>
      <c r="D806" s="54"/>
      <c r="E806" s="1" t="s">
        <v>101</v>
      </c>
      <c r="F806" s="39">
        <v>4</v>
      </c>
      <c r="G806" s="16" t="s">
        <v>102</v>
      </c>
      <c r="H806" s="1"/>
      <c r="I806" s="1"/>
      <c r="J806" s="1"/>
      <c r="K806" s="1"/>
      <c r="L806" s="1"/>
      <c r="M806" s="1" t="s">
        <v>103</v>
      </c>
      <c r="N806" s="4" t="s">
        <v>937</v>
      </c>
    </row>
    <row r="807" spans="1:14" ht="25.5">
      <c r="A807" s="38"/>
      <c r="C807" s="53" t="s">
        <v>258</v>
      </c>
      <c r="D807" s="54"/>
      <c r="E807" s="1" t="s">
        <v>101</v>
      </c>
      <c r="F807" s="39">
        <v>5</v>
      </c>
      <c r="G807" s="16" t="s">
        <v>102</v>
      </c>
      <c r="H807" s="1" t="s">
        <v>789</v>
      </c>
      <c r="I807" s="1"/>
      <c r="J807" s="1"/>
      <c r="K807" s="1"/>
      <c r="L807" s="1"/>
      <c r="M807" s="1"/>
      <c r="N807" s="4" t="s">
        <v>868</v>
      </c>
    </row>
    <row r="808" spans="1:14" ht="12.75">
      <c r="A808" s="38"/>
      <c r="C808" s="49" t="s">
        <v>94</v>
      </c>
      <c r="D808" s="50"/>
      <c r="E808" s="5" t="s">
        <v>106</v>
      </c>
      <c r="F808" s="39">
        <v>7</v>
      </c>
      <c r="G808" s="12" t="s">
        <v>818</v>
      </c>
      <c r="H808" s="1"/>
      <c r="I808" s="1"/>
      <c r="J808" s="1"/>
      <c r="K808" s="1">
        <v>2</v>
      </c>
      <c r="L808" s="1"/>
      <c r="M808" s="1"/>
      <c r="N808" s="41" t="s">
        <v>11</v>
      </c>
    </row>
    <row r="809" spans="1:14" ht="12.75">
      <c r="A809" s="38"/>
      <c r="C809" s="53" t="s">
        <v>155</v>
      </c>
      <c r="D809" s="54"/>
      <c r="E809" s="1" t="s">
        <v>101</v>
      </c>
      <c r="F809" s="39">
        <v>6</v>
      </c>
      <c r="G809" s="104" t="s">
        <v>446</v>
      </c>
      <c r="H809" s="1">
        <v>2</v>
      </c>
      <c r="I809" s="1"/>
      <c r="J809" s="1"/>
      <c r="K809" s="1">
        <v>2</v>
      </c>
      <c r="L809" s="1"/>
      <c r="M809" s="1" t="s">
        <v>777</v>
      </c>
      <c r="N809" s="41" t="s">
        <v>1037</v>
      </c>
    </row>
    <row r="810" spans="1:14" ht="12.75">
      <c r="A810" s="38"/>
      <c r="C810" s="152" t="str">
        <f>CONCATENATE("Set #",B798)</f>
        <v>Set #47</v>
      </c>
      <c r="D810" s="154">
        <f>IF(COUNTIF(M800:M809,"C")&gt;0,"Curses","")</f>
      </c>
      <c r="E810" s="32"/>
      <c r="F810" s="154"/>
      <c r="G810" s="32"/>
      <c r="H810" s="3">
        <f>COUNTA(H800:H809)</f>
        <v>7</v>
      </c>
      <c r="I810" s="3">
        <f>COUNTA(I800:I809)</f>
        <v>4</v>
      </c>
      <c r="J810" s="3">
        <f>COUNTA(J800:J809)</f>
        <v>1</v>
      </c>
      <c r="K810" s="3">
        <f>COUNTA(K800:K809)</f>
        <v>4</v>
      </c>
      <c r="M810" s="38">
        <f>COUNTIF(M800:M809,"DS")+COUNTIF(M800:M809,"VS")+COUNTIF(M800:M809,"Y")+COUNTIF(M800:M809,"Y,O")</f>
        <v>1</v>
      </c>
      <c r="N810" s="32"/>
    </row>
    <row r="811" spans="1:14" ht="12.75">
      <c r="A811" s="38"/>
      <c r="C811" s="33">
        <f>IF(COUNTIF(K800:K809,"CT")&gt;0,"Coin Token","")</f>
      </c>
      <c r="D811" s="33">
        <f>IF(COUNTIF(L800:L809,"VT")&gt;0,"Vict. Token","")</f>
      </c>
      <c r="E811" s="33"/>
      <c r="F811" s="155"/>
      <c r="G811" s="33"/>
      <c r="H811" s="33"/>
      <c r="I811" s="33"/>
      <c r="J811" s="33"/>
      <c r="K811" s="33"/>
      <c r="L811" s="33"/>
      <c r="M811" s="155"/>
      <c r="N811" s="33"/>
    </row>
    <row r="812" spans="1:14" ht="12.75">
      <c r="A812" s="38"/>
      <c r="E812" s="33"/>
      <c r="F812" s="155"/>
      <c r="G812" s="33"/>
      <c r="H812" s="33"/>
      <c r="I812" s="33"/>
      <c r="J812" s="33"/>
      <c r="K812" s="33"/>
      <c r="L812" s="33"/>
      <c r="M812" s="155"/>
      <c r="N812" s="33"/>
    </row>
    <row r="813" spans="1:14" ht="12.75">
      <c r="A813" s="38"/>
      <c r="B813" s="3">
        <v>48</v>
      </c>
      <c r="C813" s="89" t="s">
        <v>248</v>
      </c>
      <c r="E813" s="33"/>
      <c r="F813" s="155">
        <f>SUM(F815:F824)</f>
        <v>67</v>
      </c>
      <c r="G813" s="89"/>
      <c r="H813" s="33" t="s">
        <v>800</v>
      </c>
      <c r="I813" s="156" t="s">
        <v>800</v>
      </c>
      <c r="J813" s="157" t="s">
        <v>800</v>
      </c>
      <c r="K813" s="157" t="s">
        <v>800</v>
      </c>
      <c r="L813" s="158" t="s">
        <v>800</v>
      </c>
      <c r="M813" s="155"/>
      <c r="N813" s="33" t="s">
        <v>800</v>
      </c>
    </row>
    <row r="814" spans="1:14" ht="12.75">
      <c r="A814" s="38"/>
      <c r="C814" s="159" t="str">
        <f>CONCATENATE(F813," Complexity")</f>
        <v>67 Complexity</v>
      </c>
      <c r="D814" s="159"/>
      <c r="E814" s="160" t="s">
        <v>105</v>
      </c>
      <c r="F814" s="164" t="s">
        <v>447</v>
      </c>
      <c r="G814" s="160" t="s">
        <v>816</v>
      </c>
      <c r="H814" s="160" t="s">
        <v>797</v>
      </c>
      <c r="I814" s="161" t="s">
        <v>798</v>
      </c>
      <c r="J814" s="162" t="s">
        <v>799</v>
      </c>
      <c r="K814" s="162" t="s">
        <v>801</v>
      </c>
      <c r="L814" s="163" t="s">
        <v>807</v>
      </c>
      <c r="M814" s="164" t="s">
        <v>388</v>
      </c>
      <c r="N814" s="160" t="s">
        <v>802</v>
      </c>
    </row>
    <row r="815" spans="1:14" ht="12.75">
      <c r="A815" s="38"/>
      <c r="C815" s="53" t="s">
        <v>781</v>
      </c>
      <c r="D815" s="54"/>
      <c r="E815" s="1" t="s">
        <v>101</v>
      </c>
      <c r="F815" s="39">
        <v>2</v>
      </c>
      <c r="G815" s="104" t="s">
        <v>446</v>
      </c>
      <c r="H815" s="6"/>
      <c r="I815" s="6"/>
      <c r="J815" s="1"/>
      <c r="K815" s="1"/>
      <c r="L815" s="1"/>
      <c r="M815" s="1"/>
      <c r="N815" s="40" t="s">
        <v>782</v>
      </c>
    </row>
    <row r="816" spans="1:14" ht="12.75">
      <c r="A816" s="38"/>
      <c r="C816" s="53" t="s">
        <v>118</v>
      </c>
      <c r="D816" s="54"/>
      <c r="E816" s="1" t="s">
        <v>101</v>
      </c>
      <c r="F816" s="39">
        <v>3</v>
      </c>
      <c r="G816" s="15" t="s">
        <v>103</v>
      </c>
      <c r="H816" s="1">
        <v>3</v>
      </c>
      <c r="I816" s="1"/>
      <c r="J816" s="1"/>
      <c r="K816" s="1"/>
      <c r="L816" s="1"/>
      <c r="M816" s="1"/>
      <c r="N816" s="41" t="s">
        <v>1111</v>
      </c>
    </row>
    <row r="817" spans="1:14" ht="12.75">
      <c r="A817" s="38"/>
      <c r="C817" s="53" t="s">
        <v>130</v>
      </c>
      <c r="D817" s="54"/>
      <c r="E817" s="1" t="s">
        <v>101</v>
      </c>
      <c r="F817" s="39">
        <v>10</v>
      </c>
      <c r="G817" s="16" t="s">
        <v>102</v>
      </c>
      <c r="H817" s="1">
        <v>1</v>
      </c>
      <c r="I817" s="1">
        <v>1</v>
      </c>
      <c r="J817" s="1"/>
      <c r="K817" s="1"/>
      <c r="L817" s="1"/>
      <c r="M817" s="1"/>
      <c r="N817" s="41" t="s">
        <v>1106</v>
      </c>
    </row>
    <row r="818" spans="1:14" ht="12.75">
      <c r="A818" s="38"/>
      <c r="C818" s="53" t="s">
        <v>161</v>
      </c>
      <c r="D818" s="54"/>
      <c r="E818" s="1" t="s">
        <v>101</v>
      </c>
      <c r="F818" s="39">
        <v>12</v>
      </c>
      <c r="G818" s="19" t="s">
        <v>98</v>
      </c>
      <c r="H818" s="1" t="s">
        <v>803</v>
      </c>
      <c r="I818" s="1">
        <v>1</v>
      </c>
      <c r="J818" s="1">
        <v>1</v>
      </c>
      <c r="K818" s="1"/>
      <c r="L818" s="1"/>
      <c r="M818" s="1" t="s">
        <v>389</v>
      </c>
      <c r="N818" s="136" t="s">
        <v>15</v>
      </c>
    </row>
    <row r="819" spans="1:14" ht="25.5">
      <c r="A819" s="38"/>
      <c r="C819" s="69" t="s">
        <v>830</v>
      </c>
      <c r="D819" s="70"/>
      <c r="E819" s="22" t="s">
        <v>111</v>
      </c>
      <c r="F819" s="39">
        <v>11</v>
      </c>
      <c r="G819" s="12" t="s">
        <v>818</v>
      </c>
      <c r="H819" s="1" t="s">
        <v>779</v>
      </c>
      <c r="I819" s="1"/>
      <c r="J819" s="1"/>
      <c r="K819" s="1"/>
      <c r="L819" s="1"/>
      <c r="M819" s="1" t="s">
        <v>373</v>
      </c>
      <c r="N819" s="4" t="s">
        <v>182</v>
      </c>
    </row>
    <row r="820" spans="1:14" ht="12.75">
      <c r="A820" s="38"/>
      <c r="C820" s="53" t="s">
        <v>209</v>
      </c>
      <c r="D820" s="54"/>
      <c r="E820" s="1" t="s">
        <v>101</v>
      </c>
      <c r="F820" s="39">
        <v>7</v>
      </c>
      <c r="G820" s="15" t="s">
        <v>103</v>
      </c>
      <c r="H820" s="1"/>
      <c r="I820" s="1"/>
      <c r="J820" s="1">
        <v>1</v>
      </c>
      <c r="K820" s="1" t="s">
        <v>803</v>
      </c>
      <c r="L820" s="1"/>
      <c r="M820" s="1"/>
      <c r="N820" s="41" t="s">
        <v>186</v>
      </c>
    </row>
    <row r="821" spans="1:14" ht="12.75">
      <c r="A821" s="38"/>
      <c r="C821" s="67" t="s">
        <v>235</v>
      </c>
      <c r="D821" s="68"/>
      <c r="E821" s="21" t="s">
        <v>107</v>
      </c>
      <c r="F821" s="39">
        <v>6</v>
      </c>
      <c r="G821" s="19" t="s">
        <v>98</v>
      </c>
      <c r="H821" s="1"/>
      <c r="I821" s="1"/>
      <c r="J821" s="1"/>
      <c r="K821" s="1"/>
      <c r="L821" s="1" t="s">
        <v>803</v>
      </c>
      <c r="M821" s="1" t="s">
        <v>817</v>
      </c>
      <c r="N821" s="4" t="s">
        <v>1002</v>
      </c>
    </row>
    <row r="822" spans="1:14" ht="12.75">
      <c r="A822" s="38"/>
      <c r="B822" s="42"/>
      <c r="C822" s="53" t="s">
        <v>470</v>
      </c>
      <c r="D822" s="54"/>
      <c r="E822" s="1" t="s">
        <v>101</v>
      </c>
      <c r="F822" s="39">
        <v>5</v>
      </c>
      <c r="G822" s="19" t="s">
        <v>98</v>
      </c>
      <c r="H822" s="6"/>
      <c r="I822" s="6"/>
      <c r="J822" s="1"/>
      <c r="K822" s="1">
        <v>2</v>
      </c>
      <c r="L822" s="1"/>
      <c r="M822" s="1"/>
      <c r="N822" s="41" t="s">
        <v>199</v>
      </c>
    </row>
    <row r="823" spans="1:14" ht="12.75">
      <c r="A823" s="38"/>
      <c r="C823" s="49" t="s">
        <v>94</v>
      </c>
      <c r="D823" s="50"/>
      <c r="E823" s="5" t="s">
        <v>106</v>
      </c>
      <c r="F823" s="39">
        <v>7</v>
      </c>
      <c r="G823" s="12" t="s">
        <v>818</v>
      </c>
      <c r="H823" s="1"/>
      <c r="I823" s="1"/>
      <c r="J823" s="1"/>
      <c r="K823" s="1">
        <v>2</v>
      </c>
      <c r="L823" s="1"/>
      <c r="M823" s="1"/>
      <c r="N823" s="41" t="s">
        <v>11</v>
      </c>
    </row>
    <row r="824" spans="1:14" ht="12.75">
      <c r="A824" s="38"/>
      <c r="C824" s="73" t="s">
        <v>845</v>
      </c>
      <c r="D824" s="74"/>
      <c r="E824" s="20" t="s">
        <v>110</v>
      </c>
      <c r="F824" s="39">
        <v>4</v>
      </c>
      <c r="G824" s="11" t="s">
        <v>83</v>
      </c>
      <c r="H824" s="31">
        <v>2</v>
      </c>
      <c r="I824" s="31"/>
      <c r="J824" s="31"/>
      <c r="K824" s="31"/>
      <c r="L824" s="31"/>
      <c r="M824" s="23" t="s">
        <v>100</v>
      </c>
      <c r="N824" s="135" t="s">
        <v>1031</v>
      </c>
    </row>
    <row r="825" spans="1:14" ht="12.75">
      <c r="A825" s="38"/>
      <c r="C825" s="152" t="str">
        <f>CONCATENATE("Set #",B813)</f>
        <v>Set #48</v>
      </c>
      <c r="D825" s="154" t="str">
        <f>IF(COUNTIF(M815:M824,"C")&gt;0,"Curses","")</f>
        <v>Curses</v>
      </c>
      <c r="E825" s="32"/>
      <c r="F825" s="154"/>
      <c r="G825" s="32"/>
      <c r="H825" s="3">
        <f>COUNTA(H815:H824)</f>
        <v>5</v>
      </c>
      <c r="I825" s="3">
        <f>COUNTA(I815:I824)</f>
        <v>2</v>
      </c>
      <c r="J825" s="3">
        <f>COUNTA(J815:J824)</f>
        <v>2</v>
      </c>
      <c r="K825" s="3">
        <f>COUNTA(K815:K824)</f>
        <v>3</v>
      </c>
      <c r="M825" s="38">
        <f>COUNTIF(M815:M824,"DS")+COUNTIF(M815:M824,"VS")+COUNTIF(M815:M824,"Y")+COUNTIF(M815:M824,"Y,O")</f>
        <v>1</v>
      </c>
      <c r="N825" s="32"/>
    </row>
    <row r="826" spans="1:14" ht="12.75">
      <c r="A826" s="38"/>
      <c r="C826" s="33">
        <f>IF(COUNTIF(K815:K824,"CT")&gt;0,"Coin Token","")</f>
      </c>
      <c r="D826" s="33">
        <f>IF(COUNTIF(L815:L824,"VT")&gt;0,"Vict. Token","")</f>
      </c>
      <c r="E826" s="33"/>
      <c r="F826" s="155"/>
      <c r="G826" s="33"/>
      <c r="H826" s="33"/>
      <c r="I826" s="33"/>
      <c r="J826" s="33"/>
      <c r="K826" s="33"/>
      <c r="L826" s="33"/>
      <c r="M826" s="155"/>
      <c r="N826" s="33"/>
    </row>
    <row r="827" spans="1:14" ht="12.75">
      <c r="A827" s="38"/>
      <c r="E827" s="33"/>
      <c r="F827" s="155"/>
      <c r="G827" s="33"/>
      <c r="H827" s="33"/>
      <c r="I827" s="33"/>
      <c r="J827" s="33"/>
      <c r="K827" s="33"/>
      <c r="L827" s="33"/>
      <c r="M827" s="155"/>
      <c r="N827" s="33"/>
    </row>
    <row r="828" spans="1:14" ht="12.75">
      <c r="A828" s="38"/>
      <c r="B828" s="3">
        <v>49</v>
      </c>
      <c r="C828" s="89" t="s">
        <v>249</v>
      </c>
      <c r="E828" s="33"/>
      <c r="F828" s="155">
        <f>SUM(F830:F839)</f>
        <v>63</v>
      </c>
      <c r="G828" s="89"/>
      <c r="H828" s="33" t="s">
        <v>800</v>
      </c>
      <c r="I828" s="156" t="s">
        <v>800</v>
      </c>
      <c r="J828" s="157" t="s">
        <v>800</v>
      </c>
      <c r="K828" s="157" t="s">
        <v>800</v>
      </c>
      <c r="L828" s="158" t="s">
        <v>800</v>
      </c>
      <c r="M828" s="155"/>
      <c r="N828" s="33" t="s">
        <v>800</v>
      </c>
    </row>
    <row r="829" spans="1:14" ht="12.75">
      <c r="A829" s="38"/>
      <c r="C829" s="159" t="str">
        <f>CONCATENATE(F828," Complexity")</f>
        <v>63 Complexity</v>
      </c>
      <c r="D829" s="159"/>
      <c r="E829" s="160" t="s">
        <v>105</v>
      </c>
      <c r="F829" s="164" t="s">
        <v>447</v>
      </c>
      <c r="G829" s="160" t="s">
        <v>816</v>
      </c>
      <c r="H829" s="160" t="s">
        <v>797</v>
      </c>
      <c r="I829" s="161" t="s">
        <v>798</v>
      </c>
      <c r="J829" s="162" t="s">
        <v>799</v>
      </c>
      <c r="K829" s="162" t="s">
        <v>801</v>
      </c>
      <c r="L829" s="163" t="s">
        <v>807</v>
      </c>
      <c r="M829" s="164" t="s">
        <v>388</v>
      </c>
      <c r="N829" s="160" t="s">
        <v>802</v>
      </c>
    </row>
    <row r="830" spans="1:14" ht="12.75">
      <c r="A830" s="38"/>
      <c r="C830" s="53" t="s">
        <v>781</v>
      </c>
      <c r="D830" s="54"/>
      <c r="E830" s="1" t="s">
        <v>101</v>
      </c>
      <c r="F830" s="39">
        <v>2</v>
      </c>
      <c r="G830" s="104" t="s">
        <v>446</v>
      </c>
      <c r="H830" s="6"/>
      <c r="I830" s="6"/>
      <c r="J830" s="1"/>
      <c r="K830" s="1"/>
      <c r="L830" s="1"/>
      <c r="M830" s="1"/>
      <c r="N830" s="40" t="s">
        <v>782</v>
      </c>
    </row>
    <row r="831" spans="1:14" ht="12.75">
      <c r="A831" s="38"/>
      <c r="C831" s="53" t="s">
        <v>411</v>
      </c>
      <c r="D831" s="54"/>
      <c r="E831" s="1" t="s">
        <v>101</v>
      </c>
      <c r="F831" s="39">
        <v>11</v>
      </c>
      <c r="G831" s="28" t="s">
        <v>509</v>
      </c>
      <c r="H831" s="6"/>
      <c r="I831" s="6">
        <v>1</v>
      </c>
      <c r="J831" s="1">
        <v>1</v>
      </c>
      <c r="K831" s="5" t="s">
        <v>605</v>
      </c>
      <c r="L831" s="1"/>
      <c r="M831" s="1"/>
      <c r="N831" s="133" t="s">
        <v>1104</v>
      </c>
    </row>
    <row r="832" spans="1:14" ht="12.75">
      <c r="A832" s="38"/>
      <c r="C832" s="61" t="s">
        <v>122</v>
      </c>
      <c r="D832" s="62"/>
      <c r="E832" s="8" t="s">
        <v>112</v>
      </c>
      <c r="F832" s="39">
        <v>15</v>
      </c>
      <c r="G832" s="16" t="s">
        <v>102</v>
      </c>
      <c r="H832" s="1">
        <v>1</v>
      </c>
      <c r="I832" s="1">
        <v>1</v>
      </c>
      <c r="J832" s="1"/>
      <c r="K832" s="1"/>
      <c r="L832" s="1"/>
      <c r="M832" s="1"/>
      <c r="N832" s="41" t="s">
        <v>1105</v>
      </c>
    </row>
    <row r="833" spans="1:14" ht="12.75">
      <c r="A833" s="38"/>
      <c r="C833" s="57" t="s">
        <v>831</v>
      </c>
      <c r="D833" s="58"/>
      <c r="E833" s="1" t="s">
        <v>101</v>
      </c>
      <c r="F833" s="39">
        <v>3</v>
      </c>
      <c r="G833" s="11" t="s">
        <v>83</v>
      </c>
      <c r="H833" s="31"/>
      <c r="I833" s="31"/>
      <c r="J833" s="31">
        <v>1</v>
      </c>
      <c r="K833" s="31">
        <v>2</v>
      </c>
      <c r="L833" s="31"/>
      <c r="M833" s="39"/>
      <c r="N833" s="135" t="s">
        <v>4</v>
      </c>
    </row>
    <row r="834" spans="1:14" ht="12.75">
      <c r="A834" s="38"/>
      <c r="C834" s="57" t="s">
        <v>828</v>
      </c>
      <c r="D834" s="58"/>
      <c r="E834" s="1" t="s">
        <v>101</v>
      </c>
      <c r="F834" s="39">
        <v>2</v>
      </c>
      <c r="G834" s="11" t="s">
        <v>83</v>
      </c>
      <c r="H834" s="31"/>
      <c r="I834" s="31"/>
      <c r="J834" s="31"/>
      <c r="K834" s="31"/>
      <c r="L834" s="31"/>
      <c r="M834" s="39"/>
      <c r="N834" s="140" t="s">
        <v>183</v>
      </c>
    </row>
    <row r="835" spans="1:14" ht="25.5">
      <c r="A835" s="38"/>
      <c r="C835" s="53" t="s">
        <v>227</v>
      </c>
      <c r="D835" s="54"/>
      <c r="E835" s="1" t="s">
        <v>101</v>
      </c>
      <c r="F835" s="39">
        <v>10</v>
      </c>
      <c r="G835" s="18" t="s">
        <v>99</v>
      </c>
      <c r="H835" s="1" t="s">
        <v>783</v>
      </c>
      <c r="I835" s="1"/>
      <c r="J835" s="1"/>
      <c r="K835" s="1"/>
      <c r="L835" s="1"/>
      <c r="M835" s="1" t="s">
        <v>777</v>
      </c>
      <c r="N835" s="4" t="s">
        <v>1080</v>
      </c>
    </row>
    <row r="836" spans="1:14" ht="12.75">
      <c r="A836" s="38"/>
      <c r="C836" s="71" t="s">
        <v>833</v>
      </c>
      <c r="D836" s="72"/>
      <c r="E836" s="1" t="s">
        <v>101</v>
      </c>
      <c r="F836" s="39">
        <v>3</v>
      </c>
      <c r="G836" s="12" t="s">
        <v>818</v>
      </c>
      <c r="H836" s="1"/>
      <c r="I836" s="1"/>
      <c r="J836" s="1"/>
      <c r="K836" s="1">
        <v>2</v>
      </c>
      <c r="L836" s="48" t="s">
        <v>606</v>
      </c>
      <c r="M836" s="1"/>
      <c r="N836" s="134" t="s">
        <v>58</v>
      </c>
    </row>
    <row r="837" spans="1:14" ht="12.75">
      <c r="A837" s="38"/>
      <c r="C837" s="59" t="s">
        <v>836</v>
      </c>
      <c r="D837" s="60"/>
      <c r="E837" s="1" t="s">
        <v>101</v>
      </c>
      <c r="F837" s="39">
        <v>4</v>
      </c>
      <c r="G837" s="11" t="s">
        <v>83</v>
      </c>
      <c r="H837" s="31"/>
      <c r="I837" s="31"/>
      <c r="J837" s="31"/>
      <c r="K837" s="31"/>
      <c r="L837" s="31"/>
      <c r="M837" s="39" t="s">
        <v>389</v>
      </c>
      <c r="N837" s="140" t="s">
        <v>198</v>
      </c>
    </row>
    <row r="838" spans="1:14" ht="12.75">
      <c r="A838" s="38"/>
      <c r="C838" s="57" t="s">
        <v>846</v>
      </c>
      <c r="D838" s="58"/>
      <c r="E838" s="1" t="s">
        <v>101</v>
      </c>
      <c r="F838" s="39">
        <v>6</v>
      </c>
      <c r="G838" s="11" t="s">
        <v>83</v>
      </c>
      <c r="H838" s="31" t="s">
        <v>789</v>
      </c>
      <c r="I838" s="31"/>
      <c r="J838" s="31"/>
      <c r="K838" s="31"/>
      <c r="L838" s="31"/>
      <c r="M838" s="39" t="s">
        <v>785</v>
      </c>
      <c r="N838" s="140" t="s">
        <v>1027</v>
      </c>
    </row>
    <row r="839" spans="1:14" ht="12.75">
      <c r="A839" s="38"/>
      <c r="C839" s="49" t="s">
        <v>94</v>
      </c>
      <c r="D839" s="50"/>
      <c r="E839" s="5" t="s">
        <v>106</v>
      </c>
      <c r="F839" s="39">
        <v>7</v>
      </c>
      <c r="G839" s="12" t="s">
        <v>818</v>
      </c>
      <c r="H839" s="1"/>
      <c r="I839" s="1"/>
      <c r="J839" s="1"/>
      <c r="K839" s="1">
        <v>2</v>
      </c>
      <c r="L839" s="1"/>
      <c r="M839" s="1"/>
      <c r="N839" s="41" t="s">
        <v>11</v>
      </c>
    </row>
    <row r="840" spans="1:14" ht="12.75">
      <c r="A840" s="38"/>
      <c r="C840" s="152" t="str">
        <f>CONCATENATE("Set #",B828)</f>
        <v>Set #49</v>
      </c>
      <c r="D840" s="154">
        <f>IF(COUNTIF(M830:M839,"C")&gt;0,"Curses","")</f>
      </c>
      <c r="E840" s="32"/>
      <c r="F840" s="154"/>
      <c r="G840" s="32"/>
      <c r="H840" s="3">
        <f>COUNTA(H830:H839)</f>
        <v>3</v>
      </c>
      <c r="I840" s="3">
        <f>COUNTA(I830:I839)</f>
        <v>2</v>
      </c>
      <c r="J840" s="3">
        <f>COUNTA(J830:J839)</f>
        <v>2</v>
      </c>
      <c r="K840" s="3">
        <f>COUNTA(K830:K839)</f>
        <v>4</v>
      </c>
      <c r="M840" s="38">
        <f>COUNTIF(M830:M839,"DS")+COUNTIF(M830:M839,"VS")+COUNTIF(M830:M839,"Y")+COUNTIF(M830:M839,"Y,O")</f>
        <v>2</v>
      </c>
      <c r="N840" s="32"/>
    </row>
    <row r="841" spans="1:14" ht="12.75">
      <c r="A841" s="38"/>
      <c r="C841" s="33" t="str">
        <f>IF(COUNTIF(K830:K839,"CT")&gt;0,"Coin Token","")</f>
        <v>Coin Token</v>
      </c>
      <c r="D841" s="33" t="str">
        <f>IF(COUNTIF(L830:L839,"VT")&gt;0,"Vict. Token","")</f>
        <v>Vict. Token</v>
      </c>
      <c r="E841" s="33"/>
      <c r="F841" s="155"/>
      <c r="G841" s="33"/>
      <c r="H841" s="33"/>
      <c r="I841" s="33"/>
      <c r="J841" s="33"/>
      <c r="K841" s="33"/>
      <c r="L841" s="33"/>
      <c r="M841" s="155"/>
      <c r="N841" s="33"/>
    </row>
    <row r="842" spans="1:14" ht="12.75">
      <c r="A842" s="38"/>
      <c r="E842" s="33"/>
      <c r="F842" s="155"/>
      <c r="G842" s="33"/>
      <c r="H842" s="33"/>
      <c r="I842" s="33"/>
      <c r="J842" s="33"/>
      <c r="K842" s="33"/>
      <c r="L842" s="33"/>
      <c r="M842" s="155"/>
      <c r="N842" s="33"/>
    </row>
    <row r="843" spans="1:14" ht="12.75">
      <c r="A843" s="38"/>
      <c r="B843" s="3">
        <v>50</v>
      </c>
      <c r="C843" s="89" t="s">
        <v>250</v>
      </c>
      <c r="E843" s="33"/>
      <c r="F843" s="155">
        <f>SUM(F845:F854)</f>
        <v>71</v>
      </c>
      <c r="G843" s="89"/>
      <c r="H843" s="33" t="s">
        <v>800</v>
      </c>
      <c r="I843" s="156" t="s">
        <v>800</v>
      </c>
      <c r="J843" s="157" t="s">
        <v>800</v>
      </c>
      <c r="K843" s="157" t="s">
        <v>800</v>
      </c>
      <c r="L843" s="158" t="s">
        <v>800</v>
      </c>
      <c r="M843" s="155"/>
      <c r="N843" s="33" t="s">
        <v>800</v>
      </c>
    </row>
    <row r="844" spans="1:14" ht="12.75">
      <c r="A844" s="38"/>
      <c r="C844" s="159" t="str">
        <f>CONCATENATE(F843," Complexity")</f>
        <v>71 Complexity</v>
      </c>
      <c r="D844" s="159"/>
      <c r="E844" s="160" t="s">
        <v>105</v>
      </c>
      <c r="F844" s="164" t="s">
        <v>447</v>
      </c>
      <c r="G844" s="160" t="s">
        <v>816</v>
      </c>
      <c r="H844" s="160" t="s">
        <v>797</v>
      </c>
      <c r="I844" s="161" t="s">
        <v>798</v>
      </c>
      <c r="J844" s="162" t="s">
        <v>799</v>
      </c>
      <c r="K844" s="162" t="s">
        <v>801</v>
      </c>
      <c r="L844" s="163" t="s">
        <v>807</v>
      </c>
      <c r="M844" s="164" t="s">
        <v>388</v>
      </c>
      <c r="N844" s="160" t="s">
        <v>802</v>
      </c>
    </row>
    <row r="845" spans="1:14" ht="12.75">
      <c r="A845" s="38"/>
      <c r="C845" s="53" t="s">
        <v>633</v>
      </c>
      <c r="D845" s="54"/>
      <c r="E845" s="1" t="s">
        <v>101</v>
      </c>
      <c r="F845" s="39">
        <v>3</v>
      </c>
      <c r="G845" s="104" t="s">
        <v>446</v>
      </c>
      <c r="H845" s="6">
        <v>3</v>
      </c>
      <c r="I845" s="6"/>
      <c r="J845" s="1"/>
      <c r="K845" s="1"/>
      <c r="L845" s="1"/>
      <c r="M845" s="1"/>
      <c r="N845" s="40" t="s">
        <v>634</v>
      </c>
    </row>
    <row r="846" spans="1:14" ht="12.75">
      <c r="A846" s="38"/>
      <c r="C846" s="59" t="s">
        <v>826</v>
      </c>
      <c r="D846" s="60"/>
      <c r="E846" s="1" t="s">
        <v>101</v>
      </c>
      <c r="F846" s="39">
        <v>3</v>
      </c>
      <c r="G846" s="11" t="s">
        <v>83</v>
      </c>
      <c r="H846" s="31"/>
      <c r="I846" s="31"/>
      <c r="J846" s="31"/>
      <c r="K846" s="31"/>
      <c r="L846" s="31"/>
      <c r="M846" s="39" t="s">
        <v>775</v>
      </c>
      <c r="N846" s="140" t="s">
        <v>176</v>
      </c>
    </row>
    <row r="847" spans="1:14" ht="12.75">
      <c r="A847" s="38"/>
      <c r="C847" s="53" t="s">
        <v>140</v>
      </c>
      <c r="D847" s="54"/>
      <c r="E847" s="1" t="s">
        <v>101</v>
      </c>
      <c r="F847" s="39">
        <v>8</v>
      </c>
      <c r="G847" s="15" t="s">
        <v>103</v>
      </c>
      <c r="H847" s="1">
        <v>2</v>
      </c>
      <c r="I847" s="1"/>
      <c r="J847" s="1"/>
      <c r="K847" s="1"/>
      <c r="L847" s="1"/>
      <c r="M847" s="1" t="s">
        <v>777</v>
      </c>
      <c r="N847" s="41" t="s">
        <v>1112</v>
      </c>
    </row>
    <row r="848" spans="1:14" ht="12.75">
      <c r="A848" s="38"/>
      <c r="C848" s="53" t="s">
        <v>149</v>
      </c>
      <c r="D848" s="54"/>
      <c r="E848" s="1" t="s">
        <v>101</v>
      </c>
      <c r="F848" s="39">
        <v>9</v>
      </c>
      <c r="G848" s="16" t="s">
        <v>102</v>
      </c>
      <c r="H848" s="1">
        <v>3</v>
      </c>
      <c r="I848" s="1">
        <v>1</v>
      </c>
      <c r="J848" s="1"/>
      <c r="K848" s="1"/>
      <c r="L848" s="1"/>
      <c r="M848" s="1"/>
      <c r="N848" s="41" t="s">
        <v>1113</v>
      </c>
    </row>
    <row r="849" spans="1:14" ht="12.75">
      <c r="A849" s="38"/>
      <c r="C849" s="53" t="s">
        <v>209</v>
      </c>
      <c r="D849" s="54"/>
      <c r="E849" s="1" t="s">
        <v>101</v>
      </c>
      <c r="F849" s="39">
        <v>7</v>
      </c>
      <c r="G849" s="15" t="s">
        <v>103</v>
      </c>
      <c r="H849" s="1"/>
      <c r="I849" s="1"/>
      <c r="J849" s="1">
        <v>1</v>
      </c>
      <c r="K849" s="1" t="s">
        <v>803</v>
      </c>
      <c r="L849" s="1"/>
      <c r="M849" s="1"/>
      <c r="N849" s="41" t="s">
        <v>186</v>
      </c>
    </row>
    <row r="850" spans="1:14" ht="25.5">
      <c r="A850" s="38"/>
      <c r="C850" s="71" t="s">
        <v>841</v>
      </c>
      <c r="D850" s="72"/>
      <c r="E850" s="1" t="s">
        <v>101</v>
      </c>
      <c r="F850" s="39">
        <v>11</v>
      </c>
      <c r="G850" s="12" t="s">
        <v>818</v>
      </c>
      <c r="H850" s="1"/>
      <c r="I850" s="1"/>
      <c r="J850" s="1"/>
      <c r="K850" s="1">
        <v>1</v>
      </c>
      <c r="L850" s="48" t="s">
        <v>606</v>
      </c>
      <c r="M850" s="1" t="s">
        <v>374</v>
      </c>
      <c r="N850" s="134" t="s">
        <v>187</v>
      </c>
    </row>
    <row r="851" spans="1:14" ht="25.5">
      <c r="A851" s="38"/>
      <c r="C851" s="53" t="s">
        <v>227</v>
      </c>
      <c r="D851" s="54"/>
      <c r="E851" s="1" t="s">
        <v>101</v>
      </c>
      <c r="F851" s="39">
        <v>10</v>
      </c>
      <c r="G851" s="18" t="s">
        <v>99</v>
      </c>
      <c r="H851" s="1" t="s">
        <v>783</v>
      </c>
      <c r="I851" s="1"/>
      <c r="J851" s="1"/>
      <c r="K851" s="1"/>
      <c r="L851" s="1"/>
      <c r="M851" s="1" t="s">
        <v>777</v>
      </c>
      <c r="N851" s="4" t="s">
        <v>1080</v>
      </c>
    </row>
    <row r="852" spans="1:14" ht="12.75">
      <c r="A852" s="38"/>
      <c r="C852" s="53" t="s">
        <v>489</v>
      </c>
      <c r="D852" s="54"/>
      <c r="E852" s="1" t="s">
        <v>101</v>
      </c>
      <c r="F852" s="39">
        <v>10</v>
      </c>
      <c r="G852" s="19" t="s">
        <v>98</v>
      </c>
      <c r="H852" s="6">
        <v>1</v>
      </c>
      <c r="I852" s="6">
        <v>1</v>
      </c>
      <c r="J852" s="1"/>
      <c r="K852" s="1">
        <v>1</v>
      </c>
      <c r="L852" s="1"/>
      <c r="M852" s="1" t="s">
        <v>389</v>
      </c>
      <c r="N852" s="41" t="s">
        <v>7</v>
      </c>
    </row>
    <row r="853" spans="1:14" ht="12.75">
      <c r="A853" s="38"/>
      <c r="C853" s="81" t="s">
        <v>847</v>
      </c>
      <c r="D853" s="82"/>
      <c r="E853" s="20" t="s">
        <v>110</v>
      </c>
      <c r="F853" s="39">
        <v>8</v>
      </c>
      <c r="G853" s="12" t="s">
        <v>818</v>
      </c>
      <c r="H853" s="1"/>
      <c r="I853" s="1"/>
      <c r="J853" s="1"/>
      <c r="K853" s="1">
        <v>2</v>
      </c>
      <c r="L853" s="1"/>
      <c r="M853" s="23" t="s">
        <v>100</v>
      </c>
      <c r="N853" s="41" t="s">
        <v>1028</v>
      </c>
    </row>
    <row r="854" spans="1:14" ht="12.75">
      <c r="A854" s="38"/>
      <c r="C854" s="49" t="s">
        <v>280</v>
      </c>
      <c r="D854" s="68"/>
      <c r="E854" s="48" t="s">
        <v>109</v>
      </c>
      <c r="F854" s="39">
        <v>2</v>
      </c>
      <c r="G854" s="15" t="s">
        <v>103</v>
      </c>
      <c r="H854" s="1"/>
      <c r="I854" s="1"/>
      <c r="J854" s="1"/>
      <c r="K854" s="1">
        <v>2</v>
      </c>
      <c r="L854" s="1">
        <v>2</v>
      </c>
      <c r="M854" s="1"/>
      <c r="N854" s="41" t="s">
        <v>1004</v>
      </c>
    </row>
    <row r="855" spans="1:13" ht="12.75">
      <c r="A855" s="38"/>
      <c r="C855" s="152" t="str">
        <f>CONCATENATE("Set #",B843)</f>
        <v>Set #50</v>
      </c>
      <c r="D855" s="154" t="str">
        <f>IF(COUNTIF(M845:M854,"C")&gt;0,"Curses","")</f>
        <v>Curses</v>
      </c>
      <c r="F855" s="155"/>
      <c r="H855" s="3">
        <f>COUNTA(H845:H854)</f>
        <v>5</v>
      </c>
      <c r="I855" s="3">
        <f>COUNTA(I845:I854)</f>
        <v>2</v>
      </c>
      <c r="J855" s="3">
        <f>COUNTA(J845:J854)</f>
        <v>1</v>
      </c>
      <c r="K855" s="3">
        <f>COUNTA(K845:K854)</f>
        <v>5</v>
      </c>
      <c r="M855" s="38">
        <f>COUNTIF(M845:M854,"DS")+COUNTIF(M845:M854,"VS")+COUNTIF(M845:M854,"Y")+COUNTIF(M845:M854,"Y,O")</f>
        <v>5</v>
      </c>
    </row>
    <row r="856" spans="1:13" ht="12.75">
      <c r="A856" s="38"/>
      <c r="C856" s="33">
        <f>IF(COUNTIF(K845:K854,"CT")&gt;0,"Coin Token","")</f>
      </c>
      <c r="D856" s="33" t="str">
        <f>IF(COUNTIF(L845:L854,"VT")&gt;0,"Vict. Token","")</f>
        <v>Vict. Token</v>
      </c>
      <c r="F856" s="155"/>
      <c r="M856" s="38"/>
    </row>
    <row r="857" spans="1:13" ht="12.75">
      <c r="A857" s="38"/>
      <c r="F857" s="38"/>
      <c r="M857" s="38"/>
    </row>
    <row r="858" spans="1:14" ht="12.75">
      <c r="A858" s="38"/>
      <c r="B858" s="3">
        <v>51</v>
      </c>
      <c r="C858" s="89" t="s">
        <v>448</v>
      </c>
      <c r="F858" s="155">
        <f>SUM(F860:F869)</f>
        <v>66</v>
      </c>
      <c r="G858" s="34"/>
      <c r="H858" s="3" t="s">
        <v>800</v>
      </c>
      <c r="I858" s="35" t="s">
        <v>800</v>
      </c>
      <c r="J858" s="36" t="s">
        <v>800</v>
      </c>
      <c r="K858" s="36" t="s">
        <v>800</v>
      </c>
      <c r="L858" s="37" t="s">
        <v>800</v>
      </c>
      <c r="M858" s="38"/>
      <c r="N858" s="3" t="s">
        <v>800</v>
      </c>
    </row>
    <row r="859" spans="1:14" ht="12.75">
      <c r="A859" s="38"/>
      <c r="C859" s="91" t="str">
        <f>CONCATENATE(F858," Complexity")</f>
        <v>66 Complexity</v>
      </c>
      <c r="D859" s="91"/>
      <c r="E859" s="3" t="s">
        <v>105</v>
      </c>
      <c r="F859" s="38" t="s">
        <v>447</v>
      </c>
      <c r="G859" s="3" t="s">
        <v>816</v>
      </c>
      <c r="H859" s="3" t="s">
        <v>797</v>
      </c>
      <c r="I859" s="35" t="s">
        <v>798</v>
      </c>
      <c r="J859" s="36" t="s">
        <v>799</v>
      </c>
      <c r="K859" s="36" t="s">
        <v>801</v>
      </c>
      <c r="L859" s="37" t="s">
        <v>807</v>
      </c>
      <c r="M859" s="38" t="s">
        <v>388</v>
      </c>
      <c r="N859" s="3" t="s">
        <v>802</v>
      </c>
    </row>
    <row r="860" spans="1:14" ht="12.75">
      <c r="A860" s="38"/>
      <c r="C860" s="53" t="s">
        <v>508</v>
      </c>
      <c r="D860" s="54"/>
      <c r="E860" s="1" t="s">
        <v>101</v>
      </c>
      <c r="F860" s="39">
        <v>2</v>
      </c>
      <c r="G860" s="104" t="s">
        <v>446</v>
      </c>
      <c r="H860" s="6"/>
      <c r="I860" s="6"/>
      <c r="J860" s="1"/>
      <c r="K860" s="1">
        <v>3</v>
      </c>
      <c r="L860" s="1"/>
      <c r="M860" s="23" t="s">
        <v>100</v>
      </c>
      <c r="N860" s="132" t="s">
        <v>1102</v>
      </c>
    </row>
    <row r="861" spans="1:14" ht="12.75">
      <c r="A861" s="38"/>
      <c r="C861" s="53" t="s">
        <v>118</v>
      </c>
      <c r="D861" s="54"/>
      <c r="E861" s="1" t="s">
        <v>101</v>
      </c>
      <c r="F861" s="39">
        <v>3</v>
      </c>
      <c r="G861" s="15" t="s">
        <v>103</v>
      </c>
      <c r="H861" s="1">
        <v>3</v>
      </c>
      <c r="I861" s="1"/>
      <c r="J861" s="1"/>
      <c r="K861" s="1"/>
      <c r="L861" s="1"/>
      <c r="M861" s="1"/>
      <c r="N861" s="41" t="s">
        <v>1111</v>
      </c>
    </row>
    <row r="862" spans="1:14" ht="12.75">
      <c r="A862" s="38"/>
      <c r="C862" s="61" t="s">
        <v>122</v>
      </c>
      <c r="D862" s="62"/>
      <c r="E862" s="8" t="s">
        <v>112</v>
      </c>
      <c r="F862" s="39">
        <v>15</v>
      </c>
      <c r="G862" s="16" t="s">
        <v>102</v>
      </c>
      <c r="H862" s="1">
        <v>1</v>
      </c>
      <c r="I862" s="1">
        <v>1</v>
      </c>
      <c r="J862" s="1"/>
      <c r="K862" s="1"/>
      <c r="L862" s="1"/>
      <c r="M862" s="1"/>
      <c r="N862" s="41" t="s">
        <v>1105</v>
      </c>
    </row>
    <row r="863" spans="1:14" ht="25.5">
      <c r="A863" s="38"/>
      <c r="C863" s="65" t="s">
        <v>150</v>
      </c>
      <c r="D863" s="66"/>
      <c r="E863" s="20" t="s">
        <v>110</v>
      </c>
      <c r="F863" s="39">
        <v>6</v>
      </c>
      <c r="G863" s="17" t="s">
        <v>100</v>
      </c>
      <c r="H863" s="1"/>
      <c r="I863" s="1"/>
      <c r="J863" s="1"/>
      <c r="K863" s="1">
        <v>2</v>
      </c>
      <c r="L863" s="1"/>
      <c r="M863" s="1"/>
      <c r="N863" s="41" t="s">
        <v>180</v>
      </c>
    </row>
    <row r="864" spans="1:14" ht="12.75">
      <c r="A864" s="38"/>
      <c r="C864" s="53" t="s">
        <v>140</v>
      </c>
      <c r="D864" s="54"/>
      <c r="E864" s="1" t="s">
        <v>101</v>
      </c>
      <c r="F864" s="39">
        <v>8</v>
      </c>
      <c r="G864" s="15" t="s">
        <v>103</v>
      </c>
      <c r="H864" s="1">
        <v>2</v>
      </c>
      <c r="I864" s="1"/>
      <c r="J864" s="1"/>
      <c r="K864" s="1"/>
      <c r="L864" s="1"/>
      <c r="M864" s="1" t="s">
        <v>777</v>
      </c>
      <c r="N864" s="41" t="s">
        <v>1112</v>
      </c>
    </row>
    <row r="865" spans="1:14" ht="12.75">
      <c r="A865" s="38"/>
      <c r="C865" s="75" t="s">
        <v>458</v>
      </c>
      <c r="D865" s="76"/>
      <c r="E865" s="1" t="s">
        <v>101</v>
      </c>
      <c r="F865" s="39">
        <v>2</v>
      </c>
      <c r="G865" s="15" t="s">
        <v>103</v>
      </c>
      <c r="H865" s="1"/>
      <c r="I865" s="1"/>
      <c r="J865" s="1"/>
      <c r="K865" s="1" t="s">
        <v>803</v>
      </c>
      <c r="L865" s="1"/>
      <c r="M865" s="1"/>
      <c r="N865" s="4" t="s">
        <v>767</v>
      </c>
    </row>
    <row r="866" spans="1:14" ht="12.75">
      <c r="A866" s="38"/>
      <c r="C866" s="53" t="s">
        <v>217</v>
      </c>
      <c r="D866" s="54"/>
      <c r="E866" s="1" t="s">
        <v>101</v>
      </c>
      <c r="F866" s="39">
        <v>4</v>
      </c>
      <c r="G866" s="16" t="s">
        <v>102</v>
      </c>
      <c r="H866" s="1"/>
      <c r="I866" s="1"/>
      <c r="J866" s="1"/>
      <c r="K866" s="1">
        <v>2</v>
      </c>
      <c r="L866" s="1"/>
      <c r="M866" s="1"/>
      <c r="N866" s="41" t="s">
        <v>5</v>
      </c>
    </row>
    <row r="867" spans="1:14" ht="12.75">
      <c r="A867" s="38"/>
      <c r="C867" s="65" t="s">
        <v>220</v>
      </c>
      <c r="D867" s="66"/>
      <c r="E867" s="20" t="s">
        <v>110</v>
      </c>
      <c r="F867" s="39">
        <v>5</v>
      </c>
      <c r="G867" s="16" t="s">
        <v>102</v>
      </c>
      <c r="H867" s="1"/>
      <c r="I867" s="1"/>
      <c r="J867" s="1"/>
      <c r="K867" s="1"/>
      <c r="L867" s="1"/>
      <c r="M867" s="23" t="s">
        <v>100</v>
      </c>
      <c r="N867" s="4" t="s">
        <v>201</v>
      </c>
    </row>
    <row r="868" spans="1:14" ht="12.75">
      <c r="A868" s="38"/>
      <c r="C868" s="57" t="s">
        <v>852</v>
      </c>
      <c r="D868" s="58"/>
      <c r="E868" s="1" t="s">
        <v>101</v>
      </c>
      <c r="F868" s="39">
        <v>10</v>
      </c>
      <c r="G868" s="11" t="s">
        <v>83</v>
      </c>
      <c r="H868" s="31">
        <v>1</v>
      </c>
      <c r="I868" s="31">
        <v>1</v>
      </c>
      <c r="J868" s="31">
        <v>1</v>
      </c>
      <c r="K868" s="31">
        <v>1</v>
      </c>
      <c r="L868" s="31"/>
      <c r="M868" s="39"/>
      <c r="N868" s="135" t="s">
        <v>1117</v>
      </c>
    </row>
    <row r="869" spans="1:14" ht="12.75">
      <c r="A869" s="38"/>
      <c r="C869" s="53" t="s">
        <v>490</v>
      </c>
      <c r="D869" s="54"/>
      <c r="E869" s="1" t="s">
        <v>101</v>
      </c>
      <c r="F869" s="39">
        <v>11</v>
      </c>
      <c r="G869" s="19" t="s">
        <v>98</v>
      </c>
      <c r="H869" s="6"/>
      <c r="I869" s="6">
        <v>1</v>
      </c>
      <c r="J869" s="1"/>
      <c r="K869" s="1">
        <v>2</v>
      </c>
      <c r="L869" s="1"/>
      <c r="M869" s="1"/>
      <c r="N869" s="41" t="s">
        <v>10</v>
      </c>
    </row>
    <row r="870" spans="1:13" ht="12.75">
      <c r="A870" s="38"/>
      <c r="C870" s="152" t="str">
        <f>CONCATENATE("Set #",B858)</f>
        <v>Set #51</v>
      </c>
      <c r="D870" s="154" t="str">
        <f>IF(COUNTIF(M860:M869,"C")&gt;0,"Curses","")</f>
        <v>Curses</v>
      </c>
      <c r="F870" s="38"/>
      <c r="H870" s="3">
        <f>COUNTA(H860:H869)</f>
        <v>4</v>
      </c>
      <c r="I870" s="3">
        <f>COUNTA(I860:I869)</f>
        <v>3</v>
      </c>
      <c r="J870" s="3">
        <f>COUNTA(J860:J869)</f>
        <v>1</v>
      </c>
      <c r="K870" s="3">
        <f>COUNTA(K860:K869)</f>
        <v>6</v>
      </c>
      <c r="M870" s="38">
        <f>COUNTIF(M860:M869,"DS")+COUNTIF(M860:M869,"VS")+COUNTIF(M860:M869,"Y")+COUNTIF(M860:M869,"Y,O")</f>
        <v>1</v>
      </c>
    </row>
    <row r="871" spans="1:13" ht="12.75">
      <c r="A871" s="38"/>
      <c r="C871" s="33">
        <f>IF(COUNTIF(K860:K869,"CT")&gt;0,"Coin Token","")</f>
      </c>
      <c r="D871" s="33">
        <f>IF(COUNTIF(L860:L869,"VT")&gt;0,"Vict. Token","")</f>
      </c>
      <c r="F871" s="38"/>
      <c r="M871" s="38"/>
    </row>
    <row r="872" spans="1:13" ht="12.75">
      <c r="A872" s="38"/>
      <c r="F872" s="38"/>
      <c r="M872" s="38"/>
    </row>
    <row r="873" spans="1:14" ht="12.75">
      <c r="A873" s="38"/>
      <c r="B873" s="3">
        <v>52</v>
      </c>
      <c r="C873" s="89" t="s">
        <v>449</v>
      </c>
      <c r="F873" s="38">
        <f>SUM(F875:F884)</f>
        <v>64</v>
      </c>
      <c r="G873" s="34"/>
      <c r="H873" s="3" t="s">
        <v>800</v>
      </c>
      <c r="I873" s="35" t="s">
        <v>800</v>
      </c>
      <c r="J873" s="36" t="s">
        <v>800</v>
      </c>
      <c r="K873" s="36" t="s">
        <v>800</v>
      </c>
      <c r="L873" s="37" t="s">
        <v>800</v>
      </c>
      <c r="M873" s="38"/>
      <c r="N873" s="3" t="s">
        <v>800</v>
      </c>
    </row>
    <row r="874" spans="1:14" ht="12.75">
      <c r="A874" s="38"/>
      <c r="C874" s="91" t="str">
        <f>CONCATENATE(F873," Complexity")</f>
        <v>64 Complexity</v>
      </c>
      <c r="D874" s="91"/>
      <c r="E874" s="3" t="s">
        <v>105</v>
      </c>
      <c r="F874" s="155" t="s">
        <v>447</v>
      </c>
      <c r="G874" s="3" t="s">
        <v>816</v>
      </c>
      <c r="H874" s="3" t="s">
        <v>797</v>
      </c>
      <c r="I874" s="35" t="s">
        <v>798</v>
      </c>
      <c r="J874" s="36" t="s">
        <v>799</v>
      </c>
      <c r="K874" s="36" t="s">
        <v>801</v>
      </c>
      <c r="L874" s="37" t="s">
        <v>807</v>
      </c>
      <c r="M874" s="38" t="s">
        <v>388</v>
      </c>
      <c r="N874" s="3" t="s">
        <v>802</v>
      </c>
    </row>
    <row r="875" spans="1:14" ht="12.75">
      <c r="A875" s="38"/>
      <c r="C875" s="53" t="s">
        <v>633</v>
      </c>
      <c r="D875" s="54"/>
      <c r="E875" s="1" t="s">
        <v>101</v>
      </c>
      <c r="F875" s="39">
        <v>3</v>
      </c>
      <c r="G875" s="104" t="s">
        <v>446</v>
      </c>
      <c r="H875" s="6">
        <v>3</v>
      </c>
      <c r="I875" s="6"/>
      <c r="J875" s="1"/>
      <c r="K875" s="1"/>
      <c r="L875" s="1"/>
      <c r="M875" s="1"/>
      <c r="N875" s="40" t="s">
        <v>634</v>
      </c>
    </row>
    <row r="876" spans="1:14" ht="12.75">
      <c r="A876" s="38"/>
      <c r="B876" s="42"/>
      <c r="C876" s="53" t="s">
        <v>140</v>
      </c>
      <c r="D876" s="54"/>
      <c r="E876" s="1" t="s">
        <v>101</v>
      </c>
      <c r="F876" s="39">
        <v>8</v>
      </c>
      <c r="G876" s="15" t="s">
        <v>103</v>
      </c>
      <c r="H876" s="1">
        <v>2</v>
      </c>
      <c r="I876" s="1"/>
      <c r="J876" s="1"/>
      <c r="K876" s="1"/>
      <c r="L876" s="1"/>
      <c r="M876" s="1" t="s">
        <v>777</v>
      </c>
      <c r="N876" s="41" t="s">
        <v>1112</v>
      </c>
    </row>
    <row r="877" spans="1:14" ht="25.5">
      <c r="A877" s="38"/>
      <c r="C877" s="53" t="s">
        <v>205</v>
      </c>
      <c r="D877" s="54"/>
      <c r="E877" s="1" t="s">
        <v>101</v>
      </c>
      <c r="F877" s="39">
        <v>10</v>
      </c>
      <c r="G877" s="19" t="s">
        <v>98</v>
      </c>
      <c r="H877" s="1" t="s">
        <v>803</v>
      </c>
      <c r="I877" s="1"/>
      <c r="J877" s="1">
        <v>1</v>
      </c>
      <c r="K877" s="1" t="s">
        <v>803</v>
      </c>
      <c r="L877" s="1"/>
      <c r="M877" s="1"/>
      <c r="N877" s="41" t="s">
        <v>55</v>
      </c>
    </row>
    <row r="878" spans="1:14" ht="12.75">
      <c r="A878" s="38"/>
      <c r="C878" s="65" t="s">
        <v>215</v>
      </c>
      <c r="D878" s="66"/>
      <c r="E878" s="20" t="s">
        <v>110</v>
      </c>
      <c r="F878" s="39">
        <v>4</v>
      </c>
      <c r="G878" s="16" t="s">
        <v>102</v>
      </c>
      <c r="H878" s="1"/>
      <c r="I878" s="1"/>
      <c r="J878" s="1"/>
      <c r="K878" s="1">
        <v>2</v>
      </c>
      <c r="L878" s="1"/>
      <c r="M878" s="1"/>
      <c r="N878" s="41" t="s">
        <v>190</v>
      </c>
    </row>
    <row r="879" spans="1:14" ht="25.5">
      <c r="A879" s="38"/>
      <c r="C879" s="53" t="s">
        <v>1099</v>
      </c>
      <c r="D879" s="54"/>
      <c r="E879" s="1" t="s">
        <v>101</v>
      </c>
      <c r="F879" s="39">
        <v>12</v>
      </c>
      <c r="G879" s="129" t="s">
        <v>940</v>
      </c>
      <c r="H879" s="1">
        <v>1</v>
      </c>
      <c r="I879" s="1">
        <v>1</v>
      </c>
      <c r="J879" s="1"/>
      <c r="K879" s="1"/>
      <c r="L879" s="1"/>
      <c r="M879" s="1"/>
      <c r="N879" s="41" t="s">
        <v>292</v>
      </c>
    </row>
    <row r="880" spans="1:14" ht="12.75">
      <c r="A880" s="38"/>
      <c r="C880" s="53" t="s">
        <v>224</v>
      </c>
      <c r="D880" s="54"/>
      <c r="E880" s="1" t="s">
        <v>101</v>
      </c>
      <c r="F880" s="39">
        <v>8</v>
      </c>
      <c r="G880" s="17" t="s">
        <v>100</v>
      </c>
      <c r="H880" s="1"/>
      <c r="I880" s="1"/>
      <c r="J880" s="1"/>
      <c r="K880" s="1"/>
      <c r="L880" s="1"/>
      <c r="M880" s="1" t="s">
        <v>389</v>
      </c>
      <c r="N880" s="4" t="s">
        <v>197</v>
      </c>
    </row>
    <row r="881" spans="1:14" ht="12.75">
      <c r="A881" s="38"/>
      <c r="C881" s="57" t="s">
        <v>844</v>
      </c>
      <c r="D881" s="58"/>
      <c r="E881" s="1" t="s">
        <v>101</v>
      </c>
      <c r="F881" s="39">
        <v>7</v>
      </c>
      <c r="G881" s="11" t="s">
        <v>83</v>
      </c>
      <c r="H881" s="31">
        <v>2</v>
      </c>
      <c r="I881" s="31">
        <v>1</v>
      </c>
      <c r="J881" s="31"/>
      <c r="K881" s="31"/>
      <c r="L881" s="31"/>
      <c r="M881" s="39"/>
      <c r="N881" s="135" t="s">
        <v>1116</v>
      </c>
    </row>
    <row r="882" spans="1:14" ht="12.75">
      <c r="A882" s="38"/>
      <c r="C882" s="53" t="s">
        <v>254</v>
      </c>
      <c r="D882" s="54"/>
      <c r="E882" s="1" t="s">
        <v>101</v>
      </c>
      <c r="F882" s="39">
        <v>4</v>
      </c>
      <c r="G882" s="15" t="s">
        <v>103</v>
      </c>
      <c r="H882" s="1" t="s">
        <v>788</v>
      </c>
      <c r="I882" s="1"/>
      <c r="J882" s="1"/>
      <c r="K882" s="1"/>
      <c r="L882" s="1"/>
      <c r="M882" s="1" t="s">
        <v>389</v>
      </c>
      <c r="N882" s="4" t="s">
        <v>1029</v>
      </c>
    </row>
    <row r="883" spans="1:14" ht="12.75">
      <c r="A883" s="38"/>
      <c r="C883" s="49" t="s">
        <v>280</v>
      </c>
      <c r="D883" s="68"/>
      <c r="E883" s="48" t="s">
        <v>109</v>
      </c>
      <c r="F883" s="39">
        <v>2</v>
      </c>
      <c r="G883" s="15" t="s">
        <v>103</v>
      </c>
      <c r="H883" s="1"/>
      <c r="I883" s="1"/>
      <c r="J883" s="1"/>
      <c r="K883" s="1">
        <v>2</v>
      </c>
      <c r="L883" s="1">
        <v>2</v>
      </c>
      <c r="M883" s="1"/>
      <c r="N883" s="41" t="s">
        <v>1004</v>
      </c>
    </row>
    <row r="884" spans="1:14" ht="12.75">
      <c r="A884" s="38"/>
      <c r="C884" s="61" t="s">
        <v>73</v>
      </c>
      <c r="D884" s="62"/>
      <c r="E884" s="8" t="s">
        <v>112</v>
      </c>
      <c r="F884" s="39">
        <v>6</v>
      </c>
      <c r="G884" s="129" t="s">
        <v>940</v>
      </c>
      <c r="H884" s="1">
        <v>1</v>
      </c>
      <c r="I884" s="1"/>
      <c r="J884" s="1"/>
      <c r="K884" s="1"/>
      <c r="L884" s="1"/>
      <c r="M884" s="1"/>
      <c r="N884" s="4" t="s">
        <v>317</v>
      </c>
    </row>
    <row r="885" spans="1:13" ht="12.75">
      <c r="A885" s="38"/>
      <c r="C885" s="152" t="str">
        <f>CONCATENATE("Set #",B873)</f>
        <v>Set #52</v>
      </c>
      <c r="D885" s="154">
        <f>IF(COUNTIF(M875:M884,"C")&gt;0,"Curses","")</f>
      </c>
      <c r="F885" s="155"/>
      <c r="H885" s="3">
        <f>COUNTA(H875:H884)</f>
        <v>7</v>
      </c>
      <c r="I885" s="3">
        <f>COUNTA(I875:I884)</f>
        <v>2</v>
      </c>
      <c r="J885" s="3">
        <f>COUNTA(J875:J884)</f>
        <v>1</v>
      </c>
      <c r="K885" s="3">
        <f>COUNTA(K875:K884)</f>
        <v>3</v>
      </c>
      <c r="M885" s="38">
        <f>COUNTIF(M875:M884,"DS")+COUNTIF(M875:M884,"VS")+COUNTIF(M875:M884,"Y")+COUNTIF(M875:M884,"Y,O")</f>
        <v>3</v>
      </c>
    </row>
    <row r="886" spans="1:13" ht="12.75">
      <c r="A886" s="38"/>
      <c r="C886" s="33">
        <f>IF(COUNTIF(K875:K884,"CT")&gt;0,"Coin Token","")</f>
      </c>
      <c r="D886" s="33">
        <f>IF(COUNTIF(L875:L884,"VT")&gt;0,"Vict. Token","")</f>
      </c>
      <c r="F886" s="155"/>
      <c r="M886" s="38"/>
    </row>
    <row r="887" spans="1:13" ht="12.75">
      <c r="A887" s="38"/>
      <c r="F887" s="155"/>
      <c r="M887" s="38"/>
    </row>
    <row r="888" spans="1:14" ht="12.75">
      <c r="A888" s="38"/>
      <c r="B888" s="3">
        <v>53</v>
      </c>
      <c r="C888" s="89" t="s">
        <v>769</v>
      </c>
      <c r="F888" s="38">
        <f>SUM(F890:F899)</f>
        <v>68</v>
      </c>
      <c r="G888" s="34"/>
      <c r="H888" s="3" t="s">
        <v>800</v>
      </c>
      <c r="I888" s="35" t="s">
        <v>800</v>
      </c>
      <c r="J888" s="36" t="s">
        <v>800</v>
      </c>
      <c r="K888" s="36" t="s">
        <v>800</v>
      </c>
      <c r="L888" s="37" t="s">
        <v>800</v>
      </c>
      <c r="M888" s="38"/>
      <c r="N888" s="3" t="s">
        <v>800</v>
      </c>
    </row>
    <row r="889" spans="1:14" ht="12.75">
      <c r="A889" s="38"/>
      <c r="C889" s="91" t="str">
        <f>CONCATENATE(F888," Complexity")</f>
        <v>68 Complexity</v>
      </c>
      <c r="D889" s="91"/>
      <c r="E889" s="3" t="s">
        <v>105</v>
      </c>
      <c r="F889" s="38" t="s">
        <v>447</v>
      </c>
      <c r="G889" s="3" t="s">
        <v>816</v>
      </c>
      <c r="H889" s="3" t="s">
        <v>797</v>
      </c>
      <c r="I889" s="35" t="s">
        <v>798</v>
      </c>
      <c r="J889" s="36" t="s">
        <v>799</v>
      </c>
      <c r="K889" s="36" t="s">
        <v>801</v>
      </c>
      <c r="L889" s="37" t="s">
        <v>807</v>
      </c>
      <c r="M889" s="38" t="s">
        <v>388</v>
      </c>
      <c r="N889" s="3" t="s">
        <v>802</v>
      </c>
    </row>
    <row r="890" spans="1:14" ht="12.75">
      <c r="A890" s="38"/>
      <c r="C890" s="59" t="s">
        <v>826</v>
      </c>
      <c r="D890" s="60"/>
      <c r="E890" s="1" t="s">
        <v>101</v>
      </c>
      <c r="F890" s="39">
        <v>3</v>
      </c>
      <c r="G890" s="11" t="s">
        <v>83</v>
      </c>
      <c r="H890" s="31"/>
      <c r="I890" s="31"/>
      <c r="J890" s="31"/>
      <c r="K890" s="31"/>
      <c r="L890" s="31"/>
      <c r="M890" s="39" t="s">
        <v>775</v>
      </c>
      <c r="N890" s="140" t="s">
        <v>176</v>
      </c>
    </row>
    <row r="891" spans="1:14" ht="12.75">
      <c r="A891" s="38"/>
      <c r="C891" s="53" t="s">
        <v>139</v>
      </c>
      <c r="D891" s="68"/>
      <c r="E891" s="21" t="s">
        <v>108</v>
      </c>
      <c r="F891" s="39">
        <v>8</v>
      </c>
      <c r="G891" s="15" t="s">
        <v>103</v>
      </c>
      <c r="H891" s="1">
        <v>1</v>
      </c>
      <c r="I891" s="1">
        <v>1</v>
      </c>
      <c r="J891" s="1"/>
      <c r="K891" s="1"/>
      <c r="L891" s="1">
        <v>1</v>
      </c>
      <c r="M891" s="1"/>
      <c r="N891" s="41" t="s">
        <v>1001</v>
      </c>
    </row>
    <row r="892" spans="1:14" ht="12.75">
      <c r="A892" s="38"/>
      <c r="C892" s="53" t="s">
        <v>151</v>
      </c>
      <c r="D892" s="54"/>
      <c r="E892" s="1" t="s">
        <v>101</v>
      </c>
      <c r="F892" s="39">
        <v>10</v>
      </c>
      <c r="G892" s="17" t="s">
        <v>100</v>
      </c>
      <c r="H892" s="1">
        <v>1</v>
      </c>
      <c r="I892" s="1">
        <v>1</v>
      </c>
      <c r="J892" s="1"/>
      <c r="K892" s="1"/>
      <c r="L892" s="1"/>
      <c r="M892" s="1"/>
      <c r="N892" s="41" t="s">
        <v>53</v>
      </c>
    </row>
    <row r="893" spans="1:14" ht="12.75">
      <c r="A893" s="38"/>
      <c r="C893" s="77" t="s">
        <v>840</v>
      </c>
      <c r="D893" s="78"/>
      <c r="E893" s="1" t="s">
        <v>101</v>
      </c>
      <c r="F893" s="39">
        <v>3</v>
      </c>
      <c r="G893" s="11" t="s">
        <v>83</v>
      </c>
      <c r="H893" s="31"/>
      <c r="I893" s="31"/>
      <c r="J893" s="31"/>
      <c r="K893" s="31"/>
      <c r="L893" s="31"/>
      <c r="M893" s="39" t="s">
        <v>103</v>
      </c>
      <c r="N893" s="140" t="s">
        <v>192</v>
      </c>
    </row>
    <row r="894" spans="1:14" ht="12.75">
      <c r="A894" s="38"/>
      <c r="C894" s="53" t="s">
        <v>219</v>
      </c>
      <c r="D894" s="54"/>
      <c r="E894" s="1" t="s">
        <v>101</v>
      </c>
      <c r="F894" s="39">
        <v>5</v>
      </c>
      <c r="G894" s="16" t="s">
        <v>102</v>
      </c>
      <c r="H894" s="1"/>
      <c r="I894" s="1"/>
      <c r="J894" s="1">
        <v>1</v>
      </c>
      <c r="K894" s="1" t="s">
        <v>803</v>
      </c>
      <c r="L894" s="1"/>
      <c r="M894" s="1" t="s">
        <v>389</v>
      </c>
      <c r="N894" s="41" t="s">
        <v>56</v>
      </c>
    </row>
    <row r="895" spans="1:14" ht="25.5">
      <c r="A895" s="38"/>
      <c r="C895" s="65" t="s">
        <v>418</v>
      </c>
      <c r="D895" s="66"/>
      <c r="E895" s="20" t="s">
        <v>110</v>
      </c>
      <c r="F895" s="39">
        <v>11</v>
      </c>
      <c r="G895" s="28" t="s">
        <v>509</v>
      </c>
      <c r="H895" s="6"/>
      <c r="I895" s="6"/>
      <c r="J895" s="1"/>
      <c r="K895" s="1"/>
      <c r="L895" s="1"/>
      <c r="M895" s="1" t="s">
        <v>785</v>
      </c>
      <c r="N895" s="4" t="s">
        <v>402</v>
      </c>
    </row>
    <row r="896" spans="1:14" ht="25.5">
      <c r="A896" s="38"/>
      <c r="C896" s="53" t="s">
        <v>474</v>
      </c>
      <c r="D896" s="54"/>
      <c r="E896" s="1" t="s">
        <v>101</v>
      </c>
      <c r="F896" s="39">
        <v>9</v>
      </c>
      <c r="G896" s="19" t="s">
        <v>98</v>
      </c>
      <c r="H896" s="6">
        <v>3</v>
      </c>
      <c r="I896" s="6"/>
      <c r="J896" s="1"/>
      <c r="K896" s="1"/>
      <c r="L896" s="1"/>
      <c r="M896" s="1" t="s">
        <v>817</v>
      </c>
      <c r="N896" s="4" t="s">
        <v>1023</v>
      </c>
    </row>
    <row r="897" spans="1:14" ht="12.75">
      <c r="A897" s="38"/>
      <c r="C897" s="61" t="s">
        <v>260</v>
      </c>
      <c r="D897" s="62"/>
      <c r="E897" s="8" t="s">
        <v>112</v>
      </c>
      <c r="F897" s="39">
        <v>7</v>
      </c>
      <c r="G897" s="43" t="s">
        <v>102</v>
      </c>
      <c r="H897" s="1"/>
      <c r="I897" s="1"/>
      <c r="J897" s="1"/>
      <c r="K897" s="1">
        <v>2</v>
      </c>
      <c r="L897" s="1"/>
      <c r="M897" s="1"/>
      <c r="N897" s="41" t="s">
        <v>9</v>
      </c>
    </row>
    <row r="898" spans="1:14" ht="12.75">
      <c r="A898" s="38"/>
      <c r="C898" s="49" t="s">
        <v>96</v>
      </c>
      <c r="D898" s="50"/>
      <c r="E898" s="5" t="s">
        <v>106</v>
      </c>
      <c r="F898" s="39">
        <v>6</v>
      </c>
      <c r="G898" s="12" t="s">
        <v>818</v>
      </c>
      <c r="H898" s="1"/>
      <c r="I898" s="1"/>
      <c r="J898" s="1"/>
      <c r="K898" s="1">
        <v>2</v>
      </c>
      <c r="L898" s="1"/>
      <c r="M898" s="1"/>
      <c r="N898" s="41" t="s">
        <v>13</v>
      </c>
    </row>
    <row r="899" spans="1:14" ht="12.75">
      <c r="A899" s="38"/>
      <c r="C899" s="53" t="s">
        <v>155</v>
      </c>
      <c r="D899" s="54"/>
      <c r="E899" s="1" t="s">
        <v>101</v>
      </c>
      <c r="F899" s="39">
        <v>6</v>
      </c>
      <c r="G899" s="104" t="s">
        <v>446</v>
      </c>
      <c r="H899" s="1">
        <v>2</v>
      </c>
      <c r="I899" s="1"/>
      <c r="J899" s="1"/>
      <c r="K899" s="1">
        <v>2</v>
      </c>
      <c r="L899" s="1"/>
      <c r="M899" s="1" t="s">
        <v>777</v>
      </c>
      <c r="N899" s="41" t="s">
        <v>1037</v>
      </c>
    </row>
    <row r="900" spans="1:13" ht="12.75">
      <c r="A900" s="38"/>
      <c r="C900" s="152" t="str">
        <f>CONCATENATE("Set #",B888)</f>
        <v>Set #53</v>
      </c>
      <c r="D900" s="154">
        <f>IF(COUNTIF(M890:M899,"C")&gt;0,"Curses","")</f>
      </c>
      <c r="F900" s="38"/>
      <c r="H900" s="3">
        <f>COUNTA(H890:H899)</f>
        <v>4</v>
      </c>
      <c r="I900" s="3">
        <f>COUNTA(I890:I899)</f>
        <v>2</v>
      </c>
      <c r="J900" s="3">
        <f>COUNTA(J890:J899)</f>
        <v>1</v>
      </c>
      <c r="K900" s="3">
        <f>COUNTA(K890:K899)</f>
        <v>4</v>
      </c>
      <c r="M900" s="38">
        <f>COUNTIF(M890:M899,"DS")+COUNTIF(M890:M899,"VS")+COUNTIF(M890:M899,"Y")+COUNTIF(M890:M899,"Y,O")</f>
        <v>3</v>
      </c>
    </row>
    <row r="901" spans="1:6" ht="12.75">
      <c r="A901" s="38"/>
      <c r="C901" s="33">
        <f>IF(COUNTIF(K890:K899,"CT")&gt;0,"Coin Token","")</f>
      </c>
      <c r="D901" s="33">
        <f>IF(COUNTIF(L890:L899,"VT")&gt;0,"Vict. Token","")</f>
      </c>
      <c r="F901" s="38"/>
    </row>
    <row r="902" spans="1:13" ht="12.75">
      <c r="A902" s="38"/>
      <c r="F902" s="155"/>
      <c r="M902" s="38"/>
    </row>
    <row r="903" spans="1:14" ht="12.75">
      <c r="A903" s="38"/>
      <c r="B903" s="3">
        <v>54</v>
      </c>
      <c r="C903" s="89" t="s">
        <v>455</v>
      </c>
      <c r="F903" s="38">
        <f>SUM(F905:F914)</f>
        <v>75</v>
      </c>
      <c r="G903" s="34"/>
      <c r="H903" s="3" t="s">
        <v>800</v>
      </c>
      <c r="I903" s="35" t="s">
        <v>800</v>
      </c>
      <c r="J903" s="36" t="s">
        <v>800</v>
      </c>
      <c r="K903" s="36" t="s">
        <v>800</v>
      </c>
      <c r="L903" s="37" t="s">
        <v>800</v>
      </c>
      <c r="M903" s="38"/>
      <c r="N903" s="3" t="s">
        <v>800</v>
      </c>
    </row>
    <row r="904" spans="1:14" ht="12.75">
      <c r="A904" s="38"/>
      <c r="C904" s="91" t="str">
        <f>CONCATENATE(F903," Complexity")</f>
        <v>75 Complexity</v>
      </c>
      <c r="D904" s="91"/>
      <c r="E904" s="3" t="s">
        <v>105</v>
      </c>
      <c r="F904" s="155" t="s">
        <v>447</v>
      </c>
      <c r="G904" s="3" t="s">
        <v>816</v>
      </c>
      <c r="H904" s="3" t="s">
        <v>797</v>
      </c>
      <c r="I904" s="35" t="s">
        <v>798</v>
      </c>
      <c r="J904" s="36" t="s">
        <v>799</v>
      </c>
      <c r="K904" s="36" t="s">
        <v>801</v>
      </c>
      <c r="L904" s="37" t="s">
        <v>807</v>
      </c>
      <c r="M904" s="38" t="s">
        <v>388</v>
      </c>
      <c r="N904" s="3" t="s">
        <v>802</v>
      </c>
    </row>
    <row r="905" spans="1:14" ht="12.75">
      <c r="A905" s="38"/>
      <c r="C905" s="53" t="s">
        <v>131</v>
      </c>
      <c r="D905" s="54"/>
      <c r="E905" s="1" t="s">
        <v>101</v>
      </c>
      <c r="F905" s="39">
        <v>7</v>
      </c>
      <c r="G905" s="9" t="s">
        <v>101</v>
      </c>
      <c r="H905" s="1"/>
      <c r="I905" s="1"/>
      <c r="J905" s="1">
        <v>1</v>
      </c>
      <c r="K905" s="1">
        <v>1</v>
      </c>
      <c r="L905" s="1"/>
      <c r="M905" s="1"/>
      <c r="N905" s="41" t="s">
        <v>0</v>
      </c>
    </row>
    <row r="906" spans="1:14" ht="12.75">
      <c r="A906" s="38"/>
      <c r="C906" s="53" t="s">
        <v>130</v>
      </c>
      <c r="D906" s="54"/>
      <c r="E906" s="1" t="s">
        <v>101</v>
      </c>
      <c r="F906" s="39">
        <v>10</v>
      </c>
      <c r="G906" s="16" t="s">
        <v>102</v>
      </c>
      <c r="H906" s="1">
        <v>1</v>
      </c>
      <c r="I906" s="1">
        <v>1</v>
      </c>
      <c r="J906" s="1"/>
      <c r="K906" s="1"/>
      <c r="L906" s="1"/>
      <c r="M906" s="1"/>
      <c r="N906" s="41" t="s">
        <v>1106</v>
      </c>
    </row>
    <row r="907" spans="1:14" ht="12.75">
      <c r="A907" s="38"/>
      <c r="C907" s="57" t="s">
        <v>827</v>
      </c>
      <c r="D907" s="58"/>
      <c r="E907" s="1" t="s">
        <v>101</v>
      </c>
      <c r="F907" s="39">
        <v>3</v>
      </c>
      <c r="G907" s="11" t="s">
        <v>83</v>
      </c>
      <c r="H907" s="31"/>
      <c r="I907" s="31"/>
      <c r="J907" s="31"/>
      <c r="K907" s="31">
        <v>2</v>
      </c>
      <c r="L907" s="31"/>
      <c r="M907" s="39"/>
      <c r="N907" s="135" t="s">
        <v>179</v>
      </c>
    </row>
    <row r="908" spans="1:14" ht="25.5">
      <c r="A908" s="38"/>
      <c r="C908" s="65" t="s">
        <v>150</v>
      </c>
      <c r="D908" s="66"/>
      <c r="E908" s="20" t="s">
        <v>110</v>
      </c>
      <c r="F908" s="39">
        <v>6</v>
      </c>
      <c r="G908" s="17" t="s">
        <v>100</v>
      </c>
      <c r="H908" s="1"/>
      <c r="I908" s="1"/>
      <c r="J908" s="1"/>
      <c r="K908" s="1">
        <v>2</v>
      </c>
      <c r="L908" s="1"/>
      <c r="M908" s="1"/>
      <c r="N908" s="41" t="s">
        <v>180</v>
      </c>
    </row>
    <row r="909" spans="1:14" ht="25.5">
      <c r="A909" s="38"/>
      <c r="C909" s="53" t="s">
        <v>227</v>
      </c>
      <c r="D909" s="54"/>
      <c r="E909" s="1" t="s">
        <v>101</v>
      </c>
      <c r="F909" s="39">
        <v>10</v>
      </c>
      <c r="G909" s="18" t="s">
        <v>99</v>
      </c>
      <c r="H909" s="1" t="s">
        <v>783</v>
      </c>
      <c r="I909" s="1"/>
      <c r="J909" s="1"/>
      <c r="K909" s="1"/>
      <c r="L909" s="1"/>
      <c r="M909" s="1" t="s">
        <v>777</v>
      </c>
      <c r="N909" s="4" t="s">
        <v>1080</v>
      </c>
    </row>
    <row r="910" spans="1:14" ht="12.75">
      <c r="A910" s="38"/>
      <c r="C910" s="53" t="s">
        <v>217</v>
      </c>
      <c r="D910" s="54"/>
      <c r="E910" s="1" t="s">
        <v>101</v>
      </c>
      <c r="F910" s="39">
        <v>4</v>
      </c>
      <c r="G910" s="16" t="s">
        <v>102</v>
      </c>
      <c r="H910" s="1"/>
      <c r="I910" s="1"/>
      <c r="J910" s="1"/>
      <c r="K910" s="1">
        <v>2</v>
      </c>
      <c r="L910" s="1"/>
      <c r="M910" s="1"/>
      <c r="N910" s="41" t="s">
        <v>5</v>
      </c>
    </row>
    <row r="911" spans="1:14" ht="25.5">
      <c r="A911" s="38"/>
      <c r="C911" s="53" t="s">
        <v>213</v>
      </c>
      <c r="D911" s="54"/>
      <c r="E911" s="1" t="s">
        <v>101</v>
      </c>
      <c r="F911" s="39">
        <v>9</v>
      </c>
      <c r="G911" s="15" t="s">
        <v>103</v>
      </c>
      <c r="H911" s="1" t="s">
        <v>803</v>
      </c>
      <c r="I911" s="1">
        <v>1</v>
      </c>
      <c r="J911" s="1"/>
      <c r="K911" s="1"/>
      <c r="L911" s="1"/>
      <c r="M911" s="1"/>
      <c r="N911" s="41" t="s">
        <v>200</v>
      </c>
    </row>
    <row r="912" spans="1:14" ht="25.5">
      <c r="A912" s="38"/>
      <c r="C912" s="53" t="s">
        <v>488</v>
      </c>
      <c r="D912" s="54"/>
      <c r="E912" s="1" t="s">
        <v>101</v>
      </c>
      <c r="F912" s="39">
        <v>10</v>
      </c>
      <c r="G912" s="19" t="s">
        <v>98</v>
      </c>
      <c r="H912" s="6"/>
      <c r="I912" s="6"/>
      <c r="J912" s="1"/>
      <c r="K912" s="1"/>
      <c r="L912" s="1"/>
      <c r="M912" s="1" t="s">
        <v>390</v>
      </c>
      <c r="N912" s="128" t="s">
        <v>1025</v>
      </c>
    </row>
    <row r="913" spans="1:14" ht="12.75">
      <c r="A913" s="38"/>
      <c r="C913" s="53" t="s">
        <v>489</v>
      </c>
      <c r="D913" s="54"/>
      <c r="E913" s="1" t="s">
        <v>101</v>
      </c>
      <c r="F913" s="39">
        <v>10</v>
      </c>
      <c r="G913" s="29" t="s">
        <v>98</v>
      </c>
      <c r="H913" s="6">
        <v>1</v>
      </c>
      <c r="I913" s="6">
        <v>1</v>
      </c>
      <c r="J913" s="1"/>
      <c r="K913" s="1">
        <v>1</v>
      </c>
      <c r="L913" s="1"/>
      <c r="M913" s="1" t="s">
        <v>389</v>
      </c>
      <c r="N913" s="41" t="s">
        <v>7</v>
      </c>
    </row>
    <row r="914" spans="1:14" ht="12.75">
      <c r="A914" s="38"/>
      <c r="C914" s="61" t="s">
        <v>73</v>
      </c>
      <c r="D914" s="62"/>
      <c r="E914" s="8" t="s">
        <v>112</v>
      </c>
      <c r="F914" s="39">
        <v>6</v>
      </c>
      <c r="G914" s="129" t="s">
        <v>940</v>
      </c>
      <c r="H914" s="1">
        <v>1</v>
      </c>
      <c r="I914" s="1"/>
      <c r="J914" s="1"/>
      <c r="K914" s="1"/>
      <c r="L914" s="1"/>
      <c r="M914" s="1"/>
      <c r="N914" s="4" t="s">
        <v>317</v>
      </c>
    </row>
    <row r="915" spans="1:13" ht="12.75">
      <c r="A915" s="38"/>
      <c r="C915" s="152" t="str">
        <f>CONCATENATE("Set #",B903)</f>
        <v>Set #54</v>
      </c>
      <c r="D915" s="154">
        <f>IF(COUNTIF(M905:M914,"C")&gt;0,"Curses","")</f>
      </c>
      <c r="F915" s="155"/>
      <c r="H915" s="3">
        <f>COUNTA(H905:H914)</f>
        <v>5</v>
      </c>
      <c r="I915" s="3">
        <f>COUNTA(I905:I914)</f>
        <v>3</v>
      </c>
      <c r="J915" s="3">
        <f>COUNTA(J905:J914)</f>
        <v>1</v>
      </c>
      <c r="K915" s="3">
        <f>COUNTA(K905:K914)</f>
        <v>5</v>
      </c>
      <c r="M915" s="38">
        <f>COUNTIF(M905:M914,"DS")+COUNTIF(M905:M914,"VS")+COUNTIF(M905:M914,"Y")+COUNTIF(M905:M914,"Y,O")</f>
        <v>2</v>
      </c>
    </row>
    <row r="916" spans="1:13" ht="12.75">
      <c r="A916" s="38"/>
      <c r="C916" s="33">
        <f>IF(COUNTIF(K905:K914,"CT")&gt;0,"Coin Token","")</f>
      </c>
      <c r="D916" s="33">
        <f>IF(COUNTIF(L905:L914,"VT")&gt;0,"Vict. Token","")</f>
      </c>
      <c r="F916" s="38"/>
      <c r="M916" s="38"/>
    </row>
    <row r="917" spans="1:13" ht="12.75">
      <c r="A917" s="38"/>
      <c r="F917" s="155"/>
      <c r="M917" s="38"/>
    </row>
    <row r="918" spans="1:14" ht="12.75">
      <c r="A918" s="38"/>
      <c r="B918" s="3">
        <v>55</v>
      </c>
      <c r="C918" s="89" t="s">
        <v>403</v>
      </c>
      <c r="F918" s="38">
        <f>SUM(F920:F929)</f>
        <v>66</v>
      </c>
      <c r="G918" s="34"/>
      <c r="H918" s="3" t="s">
        <v>800</v>
      </c>
      <c r="I918" s="35" t="s">
        <v>800</v>
      </c>
      <c r="J918" s="36" t="s">
        <v>800</v>
      </c>
      <c r="K918" s="36" t="s">
        <v>800</v>
      </c>
      <c r="L918" s="37" t="s">
        <v>800</v>
      </c>
      <c r="M918" s="38"/>
      <c r="N918" s="3" t="s">
        <v>800</v>
      </c>
    </row>
    <row r="919" spans="1:14" ht="12.75">
      <c r="A919" s="38"/>
      <c r="C919" s="91" t="str">
        <f>CONCATENATE(F918," Complexity")</f>
        <v>66 Complexity</v>
      </c>
      <c r="D919" s="91"/>
      <c r="E919" s="3" t="s">
        <v>105</v>
      </c>
      <c r="F919" s="38" t="s">
        <v>447</v>
      </c>
      <c r="G919" s="3" t="s">
        <v>816</v>
      </c>
      <c r="H919" s="3" t="s">
        <v>797</v>
      </c>
      <c r="I919" s="35" t="s">
        <v>798</v>
      </c>
      <c r="J919" s="36" t="s">
        <v>799</v>
      </c>
      <c r="K919" s="36" t="s">
        <v>801</v>
      </c>
      <c r="L919" s="37" t="s">
        <v>807</v>
      </c>
      <c r="M919" s="38" t="s">
        <v>388</v>
      </c>
      <c r="N919" s="3" t="s">
        <v>802</v>
      </c>
    </row>
    <row r="920" spans="1:14" ht="12.75">
      <c r="A920" s="38"/>
      <c r="C920" s="53" t="s">
        <v>117</v>
      </c>
      <c r="D920" s="54"/>
      <c r="E920" s="1" t="s">
        <v>101</v>
      </c>
      <c r="F920" s="39">
        <v>4</v>
      </c>
      <c r="G920" s="19" t="s">
        <v>98</v>
      </c>
      <c r="H920" s="1"/>
      <c r="I920" s="1"/>
      <c r="J920" s="1"/>
      <c r="K920" s="1" t="s">
        <v>80</v>
      </c>
      <c r="L920" s="1"/>
      <c r="M920" s="1"/>
      <c r="N920" s="41" t="s">
        <v>1103</v>
      </c>
    </row>
    <row r="921" spans="1:14" ht="12.75">
      <c r="A921" s="38"/>
      <c r="C921" s="53" t="s">
        <v>131</v>
      </c>
      <c r="D921" s="54"/>
      <c r="E921" s="1" t="s">
        <v>101</v>
      </c>
      <c r="F921" s="39">
        <v>7</v>
      </c>
      <c r="G921" s="9" t="s">
        <v>101</v>
      </c>
      <c r="H921" s="1"/>
      <c r="I921" s="1"/>
      <c r="J921" s="1">
        <v>1</v>
      </c>
      <c r="K921" s="1">
        <v>1</v>
      </c>
      <c r="L921" s="1"/>
      <c r="M921" s="1"/>
      <c r="N921" s="41" t="s">
        <v>0</v>
      </c>
    </row>
    <row r="922" spans="1:14" ht="25.5">
      <c r="A922" s="38"/>
      <c r="C922" s="53" t="s">
        <v>152</v>
      </c>
      <c r="D922" s="54"/>
      <c r="E922" s="1" t="s">
        <v>101</v>
      </c>
      <c r="F922" s="39">
        <v>7</v>
      </c>
      <c r="G922" s="18" t="s">
        <v>99</v>
      </c>
      <c r="H922" s="1"/>
      <c r="I922" s="1"/>
      <c r="J922" s="1"/>
      <c r="K922" s="1"/>
      <c r="L922" s="1"/>
      <c r="M922" s="1" t="s">
        <v>389</v>
      </c>
      <c r="N922" s="4" t="s">
        <v>715</v>
      </c>
    </row>
    <row r="923" spans="1:14" ht="12.75">
      <c r="A923" s="38"/>
      <c r="C923" s="53" t="s">
        <v>144</v>
      </c>
      <c r="D923" s="54"/>
      <c r="E923" s="1" t="s">
        <v>101</v>
      </c>
      <c r="F923" s="39">
        <v>11</v>
      </c>
      <c r="G923" s="15" t="s">
        <v>103</v>
      </c>
      <c r="H923" s="1">
        <v>1</v>
      </c>
      <c r="I923" s="1">
        <v>1</v>
      </c>
      <c r="J923" s="1"/>
      <c r="K923" s="1"/>
      <c r="L923" s="1"/>
      <c r="M923" s="1"/>
      <c r="N923" s="41" t="s">
        <v>1107</v>
      </c>
    </row>
    <row r="924" spans="1:14" ht="12.75">
      <c r="A924" s="38"/>
      <c r="C924" s="61" t="s">
        <v>214</v>
      </c>
      <c r="D924" s="62"/>
      <c r="E924" s="8" t="s">
        <v>112</v>
      </c>
      <c r="F924" s="39">
        <v>13</v>
      </c>
      <c r="G924" s="16" t="s">
        <v>102</v>
      </c>
      <c r="H924" s="1">
        <v>1</v>
      </c>
      <c r="I924" s="1">
        <v>1</v>
      </c>
      <c r="J924" s="1"/>
      <c r="K924" s="1"/>
      <c r="L924" s="1"/>
      <c r="M924" s="1"/>
      <c r="N924" s="41" t="s">
        <v>1108</v>
      </c>
    </row>
    <row r="925" spans="1:14" ht="12.75">
      <c r="A925" s="38"/>
      <c r="C925" s="77" t="s">
        <v>840</v>
      </c>
      <c r="D925" s="78"/>
      <c r="E925" s="1" t="s">
        <v>101</v>
      </c>
      <c r="F925" s="39">
        <v>3</v>
      </c>
      <c r="G925" s="11" t="s">
        <v>83</v>
      </c>
      <c r="H925" s="31"/>
      <c r="I925" s="31"/>
      <c r="J925" s="31"/>
      <c r="K925" s="31"/>
      <c r="L925" s="31"/>
      <c r="M925" s="39" t="s">
        <v>103</v>
      </c>
      <c r="N925" s="140" t="s">
        <v>192</v>
      </c>
    </row>
    <row r="926" spans="1:14" ht="12.75">
      <c r="A926" s="38"/>
      <c r="C926" s="67" t="s">
        <v>235</v>
      </c>
      <c r="D926" s="68"/>
      <c r="E926" s="21" t="s">
        <v>107</v>
      </c>
      <c r="F926" s="39">
        <v>6</v>
      </c>
      <c r="G926" s="19" t="s">
        <v>98</v>
      </c>
      <c r="H926" s="1"/>
      <c r="I926" s="1"/>
      <c r="J926" s="1"/>
      <c r="K926" s="1"/>
      <c r="L926" s="1" t="s">
        <v>803</v>
      </c>
      <c r="M926" s="1" t="s">
        <v>817</v>
      </c>
      <c r="N926" s="4" t="s">
        <v>1002</v>
      </c>
    </row>
    <row r="927" spans="1:14" ht="25.5">
      <c r="A927" s="38"/>
      <c r="C927" s="53" t="s">
        <v>258</v>
      </c>
      <c r="D927" s="54"/>
      <c r="E927" s="1" t="s">
        <v>101</v>
      </c>
      <c r="F927" s="39">
        <v>5</v>
      </c>
      <c r="G927" s="16" t="s">
        <v>102</v>
      </c>
      <c r="H927" s="1" t="s">
        <v>789</v>
      </c>
      <c r="I927" s="1"/>
      <c r="J927" s="1"/>
      <c r="K927" s="1"/>
      <c r="L927" s="1"/>
      <c r="M927" s="1"/>
      <c r="N927" s="4" t="s">
        <v>868</v>
      </c>
    </row>
    <row r="928" spans="1:14" ht="12.75">
      <c r="A928" s="38"/>
      <c r="C928" s="53" t="s">
        <v>254</v>
      </c>
      <c r="D928" s="54"/>
      <c r="E928" s="1" t="s">
        <v>101</v>
      </c>
      <c r="F928" s="39">
        <v>4</v>
      </c>
      <c r="G928" s="15" t="s">
        <v>103</v>
      </c>
      <c r="H928" s="1" t="s">
        <v>788</v>
      </c>
      <c r="I928" s="1"/>
      <c r="J928" s="1"/>
      <c r="K928" s="1"/>
      <c r="L928" s="1"/>
      <c r="M928" s="1" t="s">
        <v>389</v>
      </c>
      <c r="N928" s="4" t="s">
        <v>1029</v>
      </c>
    </row>
    <row r="929" spans="1:14" ht="12.75">
      <c r="A929" s="38"/>
      <c r="C929" s="49" t="s">
        <v>96</v>
      </c>
      <c r="D929" s="50"/>
      <c r="E929" s="5" t="s">
        <v>106</v>
      </c>
      <c r="F929" s="39">
        <v>6</v>
      </c>
      <c r="G929" s="12" t="s">
        <v>818</v>
      </c>
      <c r="H929" s="1"/>
      <c r="I929" s="1"/>
      <c r="J929" s="1"/>
      <c r="K929" s="1">
        <v>2</v>
      </c>
      <c r="L929" s="1"/>
      <c r="M929" s="1"/>
      <c r="N929" s="41" t="s">
        <v>13</v>
      </c>
    </row>
    <row r="930" spans="1:13" ht="12.75">
      <c r="A930" s="38"/>
      <c r="C930" s="152" t="str">
        <f>CONCATENATE("Set #",B918)</f>
        <v>Set #55</v>
      </c>
      <c r="D930" s="154">
        <f>IF(COUNTIF(M920:M929,"C")&gt;0,"Curses","")</f>
      </c>
      <c r="F930" s="38"/>
      <c r="H930" s="3">
        <f>COUNTA(H920:H929)</f>
        <v>4</v>
      </c>
      <c r="I930" s="3">
        <f>COUNTA(I920:I929)</f>
        <v>2</v>
      </c>
      <c r="J930" s="3">
        <f>COUNTA(J920:J929)</f>
        <v>1</v>
      </c>
      <c r="K930" s="3">
        <f>COUNTA(K920:K929)</f>
        <v>3</v>
      </c>
      <c r="M930" s="38">
        <f>COUNTIF(M920:M929,"DS")+COUNTIF(M920:M929,"VS")+COUNTIF(M920:M929,"Y")+COUNTIF(M920:M929,"Y,O")</f>
        <v>2</v>
      </c>
    </row>
    <row r="931" spans="1:13" ht="12.75">
      <c r="A931" s="38"/>
      <c r="C931" s="33">
        <f>IF(COUNTIF(K920:K929,"CT")&gt;0,"Coin Token","")</f>
      </c>
      <c r="D931" s="33">
        <f>IF(COUNTIF(L920:L929,"VT")&gt;0,"Vict. Token","")</f>
      </c>
      <c r="F931" s="155"/>
      <c r="M931" s="38"/>
    </row>
    <row r="932" spans="1:13" ht="12.75">
      <c r="A932" s="38"/>
      <c r="F932" s="38"/>
      <c r="M932" s="38"/>
    </row>
    <row r="933" spans="1:14" ht="12.75">
      <c r="A933" s="38"/>
      <c r="B933" s="3">
        <v>56</v>
      </c>
      <c r="C933" s="89" t="s">
        <v>404</v>
      </c>
      <c r="F933" s="38">
        <f>SUM(F935:F944)</f>
        <v>68</v>
      </c>
      <c r="G933" s="34"/>
      <c r="H933" s="3" t="s">
        <v>800</v>
      </c>
      <c r="I933" s="35" t="s">
        <v>800</v>
      </c>
      <c r="J933" s="36" t="s">
        <v>800</v>
      </c>
      <c r="K933" s="36" t="s">
        <v>800</v>
      </c>
      <c r="L933" s="37" t="s">
        <v>800</v>
      </c>
      <c r="M933" s="38"/>
      <c r="N933" s="3" t="s">
        <v>800</v>
      </c>
    </row>
    <row r="934" spans="1:14" ht="12.75">
      <c r="A934" s="38"/>
      <c r="C934" s="91" t="str">
        <f>CONCATENATE(F933," Complexity")</f>
        <v>68 Complexity</v>
      </c>
      <c r="D934" s="91"/>
      <c r="E934" s="3" t="s">
        <v>105</v>
      </c>
      <c r="F934" s="155" t="s">
        <v>447</v>
      </c>
      <c r="G934" s="3" t="s">
        <v>816</v>
      </c>
      <c r="H934" s="3" t="s">
        <v>797</v>
      </c>
      <c r="I934" s="35" t="s">
        <v>798</v>
      </c>
      <c r="J934" s="36" t="s">
        <v>799</v>
      </c>
      <c r="K934" s="36" t="s">
        <v>801</v>
      </c>
      <c r="L934" s="37" t="s">
        <v>807</v>
      </c>
      <c r="M934" s="38" t="s">
        <v>388</v>
      </c>
      <c r="N934" s="3" t="s">
        <v>802</v>
      </c>
    </row>
    <row r="935" spans="1:14" ht="25.5">
      <c r="A935" s="38"/>
      <c r="C935" s="63" t="s">
        <v>825</v>
      </c>
      <c r="D935" s="64"/>
      <c r="E935" s="22" t="s">
        <v>111</v>
      </c>
      <c r="F935" s="39">
        <v>6</v>
      </c>
      <c r="G935" s="11" t="s">
        <v>83</v>
      </c>
      <c r="H935" s="31">
        <v>2</v>
      </c>
      <c r="I935" s="31"/>
      <c r="J935" s="31"/>
      <c r="K935" s="31"/>
      <c r="L935" s="31"/>
      <c r="M935" s="39"/>
      <c r="N935" s="135" t="s">
        <v>177</v>
      </c>
    </row>
    <row r="936" spans="1:14" ht="12.75">
      <c r="A936" s="38"/>
      <c r="C936" s="53" t="s">
        <v>138</v>
      </c>
      <c r="D936" s="54"/>
      <c r="E936" s="1" t="s">
        <v>101</v>
      </c>
      <c r="F936" s="39">
        <v>10</v>
      </c>
      <c r="G936" s="19" t="s">
        <v>98</v>
      </c>
      <c r="H936" s="1">
        <v>1</v>
      </c>
      <c r="I936" s="1">
        <v>1</v>
      </c>
      <c r="J936" s="1"/>
      <c r="K936" s="1"/>
      <c r="L936" s="1"/>
      <c r="M936" s="1"/>
      <c r="N936" s="41" t="s">
        <v>178</v>
      </c>
    </row>
    <row r="937" spans="1:14" ht="12.75">
      <c r="A937" s="38"/>
      <c r="C937" s="53" t="s">
        <v>161</v>
      </c>
      <c r="D937" s="54"/>
      <c r="E937" s="1" t="s">
        <v>101</v>
      </c>
      <c r="F937" s="39">
        <v>12</v>
      </c>
      <c r="G937" s="19" t="s">
        <v>98</v>
      </c>
      <c r="H937" s="1" t="s">
        <v>803</v>
      </c>
      <c r="I937" s="1">
        <v>1</v>
      </c>
      <c r="J937" s="1">
        <v>1</v>
      </c>
      <c r="K937" s="1"/>
      <c r="L937" s="1"/>
      <c r="M937" s="1" t="s">
        <v>389</v>
      </c>
      <c r="N937" s="136" t="s">
        <v>15</v>
      </c>
    </row>
    <row r="938" spans="1:14" ht="12.75">
      <c r="A938" s="38"/>
      <c r="C938" s="53" t="s">
        <v>142</v>
      </c>
      <c r="D938" s="54"/>
      <c r="E938" s="1" t="s">
        <v>101</v>
      </c>
      <c r="F938" s="39">
        <v>7</v>
      </c>
      <c r="G938" s="15" t="s">
        <v>103</v>
      </c>
      <c r="H938" s="1"/>
      <c r="I938" s="1"/>
      <c r="J938" s="1"/>
      <c r="K938" s="1"/>
      <c r="L938" s="1"/>
      <c r="M938" s="1" t="s">
        <v>777</v>
      </c>
      <c r="N938" s="4" t="s">
        <v>433</v>
      </c>
    </row>
    <row r="939" spans="1:14" ht="12.75">
      <c r="A939" s="38"/>
      <c r="C939" s="65" t="s">
        <v>215</v>
      </c>
      <c r="D939" s="66"/>
      <c r="E939" s="20" t="s">
        <v>110</v>
      </c>
      <c r="F939" s="39">
        <v>4</v>
      </c>
      <c r="G939" s="16" t="s">
        <v>102</v>
      </c>
      <c r="H939" s="1"/>
      <c r="I939" s="1"/>
      <c r="J939" s="1"/>
      <c r="K939" s="1">
        <v>2</v>
      </c>
      <c r="L939" s="1"/>
      <c r="M939" s="1"/>
      <c r="N939" s="41" t="s">
        <v>190</v>
      </c>
    </row>
    <row r="940" spans="1:14" ht="12.75">
      <c r="A940" s="38"/>
      <c r="C940" s="65" t="s">
        <v>220</v>
      </c>
      <c r="D940" s="66"/>
      <c r="E940" s="20" t="s">
        <v>110</v>
      </c>
      <c r="F940" s="39">
        <v>5</v>
      </c>
      <c r="G940" s="16" t="s">
        <v>102</v>
      </c>
      <c r="H940" s="1"/>
      <c r="I940" s="1"/>
      <c r="J940" s="1"/>
      <c r="K940" s="1"/>
      <c r="L940" s="1"/>
      <c r="M940" s="23" t="s">
        <v>100</v>
      </c>
      <c r="N940" s="4" t="s">
        <v>201</v>
      </c>
    </row>
    <row r="941" spans="1:14" ht="25.5">
      <c r="A941" s="38"/>
      <c r="C941" s="65" t="s">
        <v>418</v>
      </c>
      <c r="D941" s="66"/>
      <c r="E941" s="20" t="s">
        <v>110</v>
      </c>
      <c r="F941" s="39">
        <v>11</v>
      </c>
      <c r="G941" s="45" t="s">
        <v>509</v>
      </c>
      <c r="H941" s="6"/>
      <c r="I941" s="6"/>
      <c r="J941" s="1"/>
      <c r="K941" s="1"/>
      <c r="L941" s="1"/>
      <c r="M941" s="1" t="s">
        <v>785</v>
      </c>
      <c r="N941" s="4" t="s">
        <v>402</v>
      </c>
    </row>
    <row r="942" spans="1:14" ht="12.75">
      <c r="A942" s="38"/>
      <c r="C942" s="61" t="s">
        <v>260</v>
      </c>
      <c r="D942" s="62"/>
      <c r="E942" s="8" t="s">
        <v>112</v>
      </c>
      <c r="F942" s="39">
        <v>7</v>
      </c>
      <c r="G942" s="16" t="s">
        <v>102</v>
      </c>
      <c r="H942" s="1"/>
      <c r="I942" s="1"/>
      <c r="J942" s="1"/>
      <c r="K942" s="1">
        <v>2</v>
      </c>
      <c r="L942" s="1"/>
      <c r="M942" s="1"/>
      <c r="N942" s="41" t="s">
        <v>9</v>
      </c>
    </row>
    <row r="943" spans="1:14" ht="12.75">
      <c r="A943" s="38"/>
      <c r="C943" s="53" t="s">
        <v>254</v>
      </c>
      <c r="D943" s="54"/>
      <c r="E943" s="1" t="s">
        <v>101</v>
      </c>
      <c r="F943" s="39">
        <v>4</v>
      </c>
      <c r="G943" s="15" t="s">
        <v>103</v>
      </c>
      <c r="H943" s="1" t="s">
        <v>788</v>
      </c>
      <c r="I943" s="1"/>
      <c r="J943" s="1"/>
      <c r="K943" s="1"/>
      <c r="L943" s="1"/>
      <c r="M943" s="1" t="s">
        <v>389</v>
      </c>
      <c r="N943" s="4" t="s">
        <v>1029</v>
      </c>
    </row>
    <row r="944" spans="1:14" ht="12.75">
      <c r="A944" s="38"/>
      <c r="C944" s="49" t="s">
        <v>280</v>
      </c>
      <c r="D944" s="68"/>
      <c r="E944" s="48" t="s">
        <v>109</v>
      </c>
      <c r="F944" s="39">
        <v>2</v>
      </c>
      <c r="G944" s="15" t="s">
        <v>103</v>
      </c>
      <c r="H944" s="1"/>
      <c r="I944" s="1"/>
      <c r="J944" s="1"/>
      <c r="K944" s="1">
        <v>2</v>
      </c>
      <c r="L944" s="1">
        <v>2</v>
      </c>
      <c r="M944" s="1"/>
      <c r="N944" s="41" t="s">
        <v>1004</v>
      </c>
    </row>
    <row r="945" spans="1:13" ht="12.75">
      <c r="A945" s="38"/>
      <c r="C945" s="152" t="str">
        <f>CONCATENATE("Set #",B933)</f>
        <v>Set #56</v>
      </c>
      <c r="D945" s="154" t="str">
        <f>IF(COUNTIF(M935:M944,"C")&gt;0,"Curses","")</f>
        <v>Curses</v>
      </c>
      <c r="F945" s="38"/>
      <c r="H945" s="3">
        <f>COUNTA(H935:H944)</f>
        <v>4</v>
      </c>
      <c r="I945" s="3">
        <f>COUNTA(I935:I944)</f>
        <v>2</v>
      </c>
      <c r="J945" s="3">
        <f>COUNTA(J935:J944)</f>
        <v>1</v>
      </c>
      <c r="K945" s="3">
        <f>COUNTA(K935:K944)</f>
        <v>3</v>
      </c>
      <c r="M945" s="38">
        <f>COUNTIF(M935:M944,"DS")+COUNTIF(M935:M944,"VS")+COUNTIF(M935:M944,"Y")+COUNTIF(M935:M944,"Y,O")</f>
        <v>3</v>
      </c>
    </row>
    <row r="946" spans="1:13" ht="12.75">
      <c r="A946" s="38"/>
      <c r="C946" s="33">
        <f>IF(COUNTIF(K935:K944,"CT")&gt;0,"Coin Token","")</f>
      </c>
      <c r="D946" s="33">
        <f>IF(COUNTIF(L935:L944,"VT")&gt;0,"Vict. Token","")</f>
      </c>
      <c r="F946" s="155"/>
      <c r="M946" s="38"/>
    </row>
    <row r="947" spans="1:13" ht="12.75">
      <c r="A947" s="38"/>
      <c r="F947" s="38"/>
      <c r="M947" s="38"/>
    </row>
    <row r="948" spans="1:14" ht="12.75">
      <c r="A948" s="38"/>
      <c r="B948" s="3">
        <v>57</v>
      </c>
      <c r="C948" s="89" t="s">
        <v>482</v>
      </c>
      <c r="F948" s="38">
        <f>SUM(F950:F959)</f>
        <v>72</v>
      </c>
      <c r="G948" s="34"/>
      <c r="H948" s="3" t="s">
        <v>800</v>
      </c>
      <c r="I948" s="35" t="s">
        <v>800</v>
      </c>
      <c r="J948" s="36" t="s">
        <v>800</v>
      </c>
      <c r="K948" s="36" t="s">
        <v>800</v>
      </c>
      <c r="L948" s="37" t="s">
        <v>800</v>
      </c>
      <c r="M948" s="38"/>
      <c r="N948" s="3" t="s">
        <v>800</v>
      </c>
    </row>
    <row r="949" spans="1:14" ht="12.75">
      <c r="A949" s="38"/>
      <c r="C949" s="91" t="str">
        <f>CONCATENATE(F948," Complexity")</f>
        <v>72 Complexity</v>
      </c>
      <c r="D949" s="91"/>
      <c r="E949" s="3" t="s">
        <v>105</v>
      </c>
      <c r="F949" s="38" t="s">
        <v>447</v>
      </c>
      <c r="G949" s="3" t="s">
        <v>816</v>
      </c>
      <c r="H949" s="3" t="s">
        <v>797</v>
      </c>
      <c r="I949" s="35" t="s">
        <v>798</v>
      </c>
      <c r="J949" s="36" t="s">
        <v>799</v>
      </c>
      <c r="K949" s="36" t="s">
        <v>801</v>
      </c>
      <c r="L949" s="37" t="s">
        <v>807</v>
      </c>
      <c r="M949" s="38" t="s">
        <v>388</v>
      </c>
      <c r="N949" s="3" t="s">
        <v>802</v>
      </c>
    </row>
    <row r="950" spans="1:14" ht="12.75">
      <c r="A950" s="38"/>
      <c r="C950" s="53" t="s">
        <v>411</v>
      </c>
      <c r="D950" s="54"/>
      <c r="E950" s="1" t="s">
        <v>101</v>
      </c>
      <c r="F950" s="39">
        <v>11</v>
      </c>
      <c r="G950" s="28" t="s">
        <v>509</v>
      </c>
      <c r="H950" s="6"/>
      <c r="I950" s="6">
        <v>1</v>
      </c>
      <c r="J950" s="1">
        <v>1</v>
      </c>
      <c r="K950" s="5" t="s">
        <v>605</v>
      </c>
      <c r="L950" s="1"/>
      <c r="M950" s="1"/>
      <c r="N950" s="133" t="s">
        <v>1104</v>
      </c>
    </row>
    <row r="951" spans="1:14" ht="12.75">
      <c r="A951" s="38"/>
      <c r="C951" s="61" t="s">
        <v>122</v>
      </c>
      <c r="D951" s="62"/>
      <c r="E951" s="8" t="s">
        <v>112</v>
      </c>
      <c r="F951" s="39">
        <v>15</v>
      </c>
      <c r="G951" s="16" t="s">
        <v>102</v>
      </c>
      <c r="H951" s="1">
        <v>1</v>
      </c>
      <c r="I951" s="1">
        <v>1</v>
      </c>
      <c r="J951" s="1"/>
      <c r="K951" s="1"/>
      <c r="L951" s="1"/>
      <c r="M951" s="1"/>
      <c r="N951" s="41" t="s">
        <v>1105</v>
      </c>
    </row>
    <row r="952" spans="1:14" ht="25.5">
      <c r="A952" s="38"/>
      <c r="C952" s="65" t="s">
        <v>150</v>
      </c>
      <c r="D952" s="66"/>
      <c r="E952" s="20" t="s">
        <v>110</v>
      </c>
      <c r="F952" s="39">
        <v>6</v>
      </c>
      <c r="G952" s="26" t="s">
        <v>100</v>
      </c>
      <c r="H952" s="1"/>
      <c r="I952" s="1"/>
      <c r="J952" s="1"/>
      <c r="K952" s="1">
        <v>2</v>
      </c>
      <c r="L952" s="1"/>
      <c r="M952" s="1"/>
      <c r="N952" s="41" t="s">
        <v>180</v>
      </c>
    </row>
    <row r="953" spans="1:14" ht="12.75">
      <c r="A953" s="38"/>
      <c r="C953" s="53" t="s">
        <v>144</v>
      </c>
      <c r="D953" s="54"/>
      <c r="E953" s="1" t="s">
        <v>101</v>
      </c>
      <c r="F953" s="39">
        <v>11</v>
      </c>
      <c r="G953" s="15" t="s">
        <v>103</v>
      </c>
      <c r="H953" s="1">
        <v>1</v>
      </c>
      <c r="I953" s="1">
        <v>1</v>
      </c>
      <c r="J953" s="1"/>
      <c r="K953" s="1"/>
      <c r="L953" s="1"/>
      <c r="M953" s="1"/>
      <c r="N953" s="41" t="s">
        <v>1107</v>
      </c>
    </row>
    <row r="954" spans="1:14" ht="12.75">
      <c r="A954" s="38"/>
      <c r="C954" s="75" t="s">
        <v>458</v>
      </c>
      <c r="D954" s="76"/>
      <c r="E954" s="1" t="s">
        <v>101</v>
      </c>
      <c r="F954" s="39">
        <v>2</v>
      </c>
      <c r="G954" s="15" t="s">
        <v>103</v>
      </c>
      <c r="H954" s="1"/>
      <c r="I954" s="1"/>
      <c r="J954" s="1"/>
      <c r="K954" s="1" t="s">
        <v>803</v>
      </c>
      <c r="L954" s="1"/>
      <c r="M954" s="1"/>
      <c r="N954" s="4" t="s">
        <v>767</v>
      </c>
    </row>
    <row r="955" spans="1:14" ht="12.75">
      <c r="A955" s="38"/>
      <c r="C955" s="57" t="s">
        <v>832</v>
      </c>
      <c r="D955" s="58"/>
      <c r="E955" s="1" t="s">
        <v>101</v>
      </c>
      <c r="F955" s="39">
        <v>2</v>
      </c>
      <c r="G955" s="11" t="s">
        <v>83</v>
      </c>
      <c r="H955" s="31"/>
      <c r="I955" s="31"/>
      <c r="J955" s="31"/>
      <c r="K955" s="31">
        <v>3</v>
      </c>
      <c r="L955" s="31"/>
      <c r="M955" s="39" t="s">
        <v>784</v>
      </c>
      <c r="N955" s="140" t="s">
        <v>196</v>
      </c>
    </row>
    <row r="956" spans="1:14" ht="25.5">
      <c r="A956" s="38"/>
      <c r="C956" s="65" t="s">
        <v>418</v>
      </c>
      <c r="D956" s="66"/>
      <c r="E956" s="20" t="s">
        <v>110</v>
      </c>
      <c r="F956" s="39">
        <v>11</v>
      </c>
      <c r="G956" s="28" t="s">
        <v>509</v>
      </c>
      <c r="H956" s="6"/>
      <c r="I956" s="6"/>
      <c r="J956" s="1"/>
      <c r="K956" s="1"/>
      <c r="L956" s="1"/>
      <c r="M956" s="1" t="s">
        <v>785</v>
      </c>
      <c r="N956" s="4" t="s">
        <v>402</v>
      </c>
    </row>
    <row r="957" spans="1:14" ht="25.5">
      <c r="A957" s="38"/>
      <c r="C957" s="59" t="s">
        <v>850</v>
      </c>
      <c r="D957" s="60"/>
      <c r="E957" s="1" t="s">
        <v>101</v>
      </c>
      <c r="F957" s="39">
        <v>4</v>
      </c>
      <c r="G957" s="11" t="s">
        <v>83</v>
      </c>
      <c r="H957" s="31" t="s">
        <v>786</v>
      </c>
      <c r="I957" s="31"/>
      <c r="J957" s="31"/>
      <c r="K957" s="31"/>
      <c r="L957" s="31"/>
      <c r="M957" s="39"/>
      <c r="N957" s="140" t="s">
        <v>1026</v>
      </c>
    </row>
    <row r="958" spans="1:14" ht="12.75">
      <c r="A958" s="38"/>
      <c r="C958" s="53" t="s">
        <v>254</v>
      </c>
      <c r="D958" s="54"/>
      <c r="E958" s="1" t="s">
        <v>101</v>
      </c>
      <c r="F958" s="39">
        <v>4</v>
      </c>
      <c r="G958" s="15" t="s">
        <v>103</v>
      </c>
      <c r="H958" s="1" t="s">
        <v>788</v>
      </c>
      <c r="I958" s="1"/>
      <c r="J958" s="1"/>
      <c r="K958" s="1"/>
      <c r="L958" s="1"/>
      <c r="M958" s="1" t="s">
        <v>389</v>
      </c>
      <c r="N958" s="4" t="s">
        <v>1029</v>
      </c>
    </row>
    <row r="959" spans="1:14" ht="12.75">
      <c r="A959" s="38"/>
      <c r="C959" s="49" t="s">
        <v>96</v>
      </c>
      <c r="D959" s="50"/>
      <c r="E959" s="5" t="s">
        <v>106</v>
      </c>
      <c r="F959" s="39">
        <v>6</v>
      </c>
      <c r="G959" s="12" t="s">
        <v>818</v>
      </c>
      <c r="H959" s="1"/>
      <c r="I959" s="1"/>
      <c r="J959" s="1"/>
      <c r="K959" s="1">
        <v>2</v>
      </c>
      <c r="L959" s="1"/>
      <c r="M959" s="1"/>
      <c r="N959" s="41" t="s">
        <v>13</v>
      </c>
    </row>
    <row r="960" spans="1:13" ht="12.75">
      <c r="A960" s="38"/>
      <c r="C960" s="152" t="str">
        <f>CONCATENATE("Set #",B948)</f>
        <v>Set #57</v>
      </c>
      <c r="D960" s="154">
        <f>IF(COUNTIF(M950:M959,"C")&gt;0,"Curses","")</f>
      </c>
      <c r="F960" s="38"/>
      <c r="H960" s="3">
        <f>COUNTA(H950:H959)</f>
        <v>4</v>
      </c>
      <c r="I960" s="3">
        <f>COUNTA(I950:I959)</f>
        <v>3</v>
      </c>
      <c r="J960" s="3">
        <f>COUNTA(J950:J959)</f>
        <v>1</v>
      </c>
      <c r="K960" s="3">
        <f>COUNTA(K950:K959)</f>
        <v>5</v>
      </c>
      <c r="M960" s="38">
        <f>COUNTIF(M950:M959,"DS")+COUNTIF(M950:M959,"VS")+COUNTIF(M950:M959,"Y")+COUNTIF(M950:M959,"Y,O")</f>
        <v>1</v>
      </c>
    </row>
    <row r="961" spans="1:13" ht="12.75">
      <c r="A961" s="38"/>
      <c r="C961" s="33" t="str">
        <f>IF(COUNTIF(K950:K959,"CT")&gt;0,"Coin Token","")</f>
        <v>Coin Token</v>
      </c>
      <c r="D961" s="33">
        <f>IF(COUNTIF(L950:L959,"VT")&gt;0,"Vict. Token","")</f>
      </c>
      <c r="F961" s="38"/>
      <c r="M961" s="38"/>
    </row>
    <row r="962" spans="1:13" ht="12.75">
      <c r="A962" s="38"/>
      <c r="F962" s="38"/>
      <c r="M962" s="38"/>
    </row>
    <row r="963" spans="1:14" ht="12.75">
      <c r="A963" s="38"/>
      <c r="B963" s="3">
        <v>58</v>
      </c>
      <c r="C963" s="89" t="s">
        <v>483</v>
      </c>
      <c r="F963" s="38">
        <f>SUM(F965:F974)</f>
        <v>70</v>
      </c>
      <c r="G963" s="34"/>
      <c r="H963" s="3" t="s">
        <v>800</v>
      </c>
      <c r="I963" s="35" t="s">
        <v>800</v>
      </c>
      <c r="J963" s="36" t="s">
        <v>800</v>
      </c>
      <c r="K963" s="36" t="s">
        <v>800</v>
      </c>
      <c r="L963" s="37" t="s">
        <v>800</v>
      </c>
      <c r="M963" s="38"/>
      <c r="N963" s="3" t="s">
        <v>800</v>
      </c>
    </row>
    <row r="964" spans="1:14" ht="12.75">
      <c r="A964" s="38"/>
      <c r="C964" s="91" t="str">
        <f>CONCATENATE(F963," Complexity")</f>
        <v>70 Complexity</v>
      </c>
      <c r="D964" s="91"/>
      <c r="E964" s="3" t="s">
        <v>105</v>
      </c>
      <c r="F964" s="38" t="s">
        <v>447</v>
      </c>
      <c r="G964" s="3" t="s">
        <v>816</v>
      </c>
      <c r="H964" s="3" t="s">
        <v>797</v>
      </c>
      <c r="I964" s="35" t="s">
        <v>798</v>
      </c>
      <c r="J964" s="36" t="s">
        <v>799</v>
      </c>
      <c r="K964" s="36" t="s">
        <v>801</v>
      </c>
      <c r="L964" s="37" t="s">
        <v>807</v>
      </c>
      <c r="M964" s="38" t="s">
        <v>388</v>
      </c>
      <c r="N964" s="3" t="s">
        <v>802</v>
      </c>
    </row>
    <row r="965" spans="1:14" ht="12.75">
      <c r="A965" s="38"/>
      <c r="C965" s="53" t="s">
        <v>508</v>
      </c>
      <c r="D965" s="54"/>
      <c r="E965" s="1" t="s">
        <v>101</v>
      </c>
      <c r="F965" s="39">
        <v>2</v>
      </c>
      <c r="G965" s="104" t="s">
        <v>446</v>
      </c>
      <c r="H965" s="6"/>
      <c r="I965" s="6"/>
      <c r="J965" s="1"/>
      <c r="K965" s="1">
        <v>3</v>
      </c>
      <c r="L965" s="1"/>
      <c r="M965" s="23" t="s">
        <v>100</v>
      </c>
      <c r="N965" s="132" t="s">
        <v>1102</v>
      </c>
    </row>
    <row r="966" spans="1:14" ht="12.75">
      <c r="A966" s="38"/>
      <c r="C966" s="61" t="s">
        <v>122</v>
      </c>
      <c r="D966" s="62"/>
      <c r="E966" s="8" t="s">
        <v>112</v>
      </c>
      <c r="F966" s="39">
        <v>15</v>
      </c>
      <c r="G966" s="16" t="s">
        <v>102</v>
      </c>
      <c r="H966" s="1">
        <v>1</v>
      </c>
      <c r="I966" s="1">
        <v>1</v>
      </c>
      <c r="J966" s="1"/>
      <c r="K966" s="1"/>
      <c r="L966" s="1"/>
      <c r="M966" s="1"/>
      <c r="N966" s="41" t="s">
        <v>1105</v>
      </c>
    </row>
    <row r="967" spans="1:14" ht="12.75">
      <c r="A967" s="38"/>
      <c r="C967" s="53" t="s">
        <v>139</v>
      </c>
      <c r="D967" s="68"/>
      <c r="E967" s="21" t="s">
        <v>108</v>
      </c>
      <c r="F967" s="39">
        <v>8</v>
      </c>
      <c r="G967" s="15" t="s">
        <v>103</v>
      </c>
      <c r="H967" s="1">
        <v>1</v>
      </c>
      <c r="I967" s="1">
        <v>1</v>
      </c>
      <c r="J967" s="1"/>
      <c r="K967" s="1"/>
      <c r="L967" s="1">
        <v>1</v>
      </c>
      <c r="M967" s="1"/>
      <c r="N967" s="41" t="s">
        <v>1001</v>
      </c>
    </row>
    <row r="968" spans="1:14" ht="25.5">
      <c r="A968" s="38"/>
      <c r="C968" s="65" t="s">
        <v>158</v>
      </c>
      <c r="D968" s="66"/>
      <c r="E968" s="20" t="s">
        <v>110</v>
      </c>
      <c r="F968" s="39">
        <v>6</v>
      </c>
      <c r="G968" s="18" t="s">
        <v>99</v>
      </c>
      <c r="H968" s="1">
        <v>2</v>
      </c>
      <c r="I968" s="1"/>
      <c r="J968" s="1"/>
      <c r="K968" s="1"/>
      <c r="L968" s="1"/>
      <c r="M968" s="1"/>
      <c r="N968" s="4" t="s">
        <v>74</v>
      </c>
    </row>
    <row r="969" spans="1:14" ht="25.5">
      <c r="A969" s="38"/>
      <c r="C969" s="73" t="s">
        <v>835</v>
      </c>
      <c r="D969" s="74"/>
      <c r="E969" s="20" t="s">
        <v>110</v>
      </c>
      <c r="F969" s="39">
        <v>7</v>
      </c>
      <c r="G969" s="11" t="s">
        <v>83</v>
      </c>
      <c r="H969" s="31"/>
      <c r="I969" s="31"/>
      <c r="J969" s="31"/>
      <c r="K969" s="31"/>
      <c r="L969" s="31"/>
      <c r="M969" s="39"/>
      <c r="N969" s="140" t="s">
        <v>188</v>
      </c>
    </row>
    <row r="970" spans="1:14" ht="12.75">
      <c r="A970" s="38"/>
      <c r="C970" s="53" t="s">
        <v>219</v>
      </c>
      <c r="D970" s="54"/>
      <c r="E970" s="1" t="s">
        <v>101</v>
      </c>
      <c r="F970" s="39">
        <v>5</v>
      </c>
      <c r="G970" s="16" t="s">
        <v>102</v>
      </c>
      <c r="H970" s="1"/>
      <c r="I970" s="1"/>
      <c r="J970" s="1">
        <v>1</v>
      </c>
      <c r="K970" s="1" t="s">
        <v>803</v>
      </c>
      <c r="L970" s="1"/>
      <c r="M970" s="1" t="s">
        <v>389</v>
      </c>
      <c r="N970" s="41" t="s">
        <v>56</v>
      </c>
    </row>
    <row r="971" spans="1:14" ht="25.5">
      <c r="A971" s="38"/>
      <c r="C971" s="53" t="s">
        <v>221</v>
      </c>
      <c r="D971" s="54"/>
      <c r="E971" s="1" t="s">
        <v>101</v>
      </c>
      <c r="F971" s="39">
        <v>4</v>
      </c>
      <c r="G971" s="16" t="s">
        <v>102</v>
      </c>
      <c r="H971" s="1"/>
      <c r="I971" s="1"/>
      <c r="J971" s="1"/>
      <c r="K971" s="1"/>
      <c r="L971" s="1"/>
      <c r="M971" s="1" t="s">
        <v>103</v>
      </c>
      <c r="N971" s="4" t="s">
        <v>937</v>
      </c>
    </row>
    <row r="972" spans="1:14" ht="12.75">
      <c r="A972" s="38"/>
      <c r="C972" s="57" t="s">
        <v>843</v>
      </c>
      <c r="D972" s="58"/>
      <c r="E972" s="1" t="s">
        <v>101</v>
      </c>
      <c r="F972" s="39">
        <v>6</v>
      </c>
      <c r="G972" s="11" t="s">
        <v>83</v>
      </c>
      <c r="H972" s="31">
        <v>4</v>
      </c>
      <c r="I972" s="31"/>
      <c r="J972" s="31">
        <v>1</v>
      </c>
      <c r="K972" s="31"/>
      <c r="L972" s="31"/>
      <c r="M972" s="39"/>
      <c r="N972" s="135" t="s">
        <v>1024</v>
      </c>
    </row>
    <row r="973" spans="1:14" ht="12.75">
      <c r="A973" s="38"/>
      <c r="C973" s="53" t="s">
        <v>490</v>
      </c>
      <c r="D973" s="54"/>
      <c r="E973" s="1" t="s">
        <v>101</v>
      </c>
      <c r="F973" s="39">
        <v>11</v>
      </c>
      <c r="G973" s="19" t="s">
        <v>98</v>
      </c>
      <c r="H973" s="6"/>
      <c r="I973" s="6">
        <v>1</v>
      </c>
      <c r="J973" s="1"/>
      <c r="K973" s="1">
        <v>2</v>
      </c>
      <c r="L973" s="1"/>
      <c r="M973" s="1"/>
      <c r="N973" s="41" t="s">
        <v>10</v>
      </c>
    </row>
    <row r="974" spans="1:14" ht="12.75">
      <c r="A974" s="38"/>
      <c r="C974" s="49" t="s">
        <v>96</v>
      </c>
      <c r="D974" s="50"/>
      <c r="E974" s="5" t="s">
        <v>106</v>
      </c>
      <c r="F974" s="39">
        <v>6</v>
      </c>
      <c r="G974" s="12" t="s">
        <v>818</v>
      </c>
      <c r="H974" s="1"/>
      <c r="I974" s="1"/>
      <c r="J974" s="1"/>
      <c r="K974" s="1">
        <v>2</v>
      </c>
      <c r="L974" s="1"/>
      <c r="M974" s="1"/>
      <c r="N974" s="41" t="s">
        <v>13</v>
      </c>
    </row>
    <row r="975" spans="1:13" ht="12.75">
      <c r="A975" s="38"/>
      <c r="C975" s="152" t="str">
        <f>CONCATENATE("Set #",B963)</f>
        <v>Set #58</v>
      </c>
      <c r="D975" s="154" t="str">
        <f>IF(COUNTIF(M965:M974,"C")&gt;0,"Curses","")</f>
        <v>Curses</v>
      </c>
      <c r="F975" s="38"/>
      <c r="H975" s="3">
        <f>COUNTA(H965:H974)</f>
        <v>4</v>
      </c>
      <c r="I975" s="3">
        <f>COUNTA(I965:I974)</f>
        <v>3</v>
      </c>
      <c r="J975" s="3">
        <f>COUNTA(J965:J974)</f>
        <v>2</v>
      </c>
      <c r="K975" s="3">
        <f>COUNTA(K965:K974)</f>
        <v>4</v>
      </c>
      <c r="M975" s="38">
        <f>COUNTIF(M965:M974,"DS")+COUNTIF(M965:M974,"VS")+COUNTIF(M965:M974,"Y")+COUNTIF(M965:M974,"Y,O")</f>
        <v>1</v>
      </c>
    </row>
    <row r="976" spans="1:13" ht="12.75">
      <c r="A976" s="38"/>
      <c r="C976" s="33">
        <f>IF(COUNTIF(K965:K974,"CT")&gt;0,"Coin Token","")</f>
      </c>
      <c r="D976" s="33">
        <f>IF(COUNTIF(L965:L974,"VT")&gt;0,"Vict. Token","")</f>
      </c>
      <c r="F976" s="155"/>
      <c r="M976" s="38"/>
    </row>
    <row r="977" spans="1:13" ht="12.75">
      <c r="A977" s="38"/>
      <c r="F977" s="38"/>
      <c r="M977" s="38"/>
    </row>
    <row r="978" spans="1:14" ht="12.75">
      <c r="A978" s="38"/>
      <c r="B978" s="3">
        <v>59</v>
      </c>
      <c r="C978" s="89" t="s">
        <v>406</v>
      </c>
      <c r="F978" s="155">
        <f>SUM(F980:F989)</f>
        <v>90</v>
      </c>
      <c r="G978" s="34"/>
      <c r="H978" s="3" t="s">
        <v>800</v>
      </c>
      <c r="I978" s="35" t="s">
        <v>800</v>
      </c>
      <c r="J978" s="36" t="s">
        <v>800</v>
      </c>
      <c r="K978" s="36" t="s">
        <v>800</v>
      </c>
      <c r="L978" s="37" t="s">
        <v>800</v>
      </c>
      <c r="M978" s="38"/>
      <c r="N978" s="3" t="s">
        <v>800</v>
      </c>
    </row>
    <row r="979" spans="1:14" ht="12.75">
      <c r="A979" s="38"/>
      <c r="C979" s="91" t="str">
        <f>CONCATENATE(F978," Complexity")</f>
        <v>90 Complexity</v>
      </c>
      <c r="D979" s="91"/>
      <c r="E979" s="3" t="s">
        <v>105</v>
      </c>
      <c r="F979" s="38" t="s">
        <v>447</v>
      </c>
      <c r="G979" s="3" t="s">
        <v>816</v>
      </c>
      <c r="H979" s="3" t="s">
        <v>797</v>
      </c>
      <c r="I979" s="35" t="s">
        <v>798</v>
      </c>
      <c r="J979" s="36" t="s">
        <v>799</v>
      </c>
      <c r="K979" s="36" t="s">
        <v>801</v>
      </c>
      <c r="L979" s="37" t="s">
        <v>807</v>
      </c>
      <c r="M979" s="38" t="s">
        <v>388</v>
      </c>
      <c r="N979" s="3" t="s">
        <v>802</v>
      </c>
    </row>
    <row r="980" spans="1:14" ht="12.75">
      <c r="A980" s="38"/>
      <c r="B980" s="42"/>
      <c r="C980" s="53" t="s">
        <v>130</v>
      </c>
      <c r="D980" s="54"/>
      <c r="E980" s="1" t="s">
        <v>101</v>
      </c>
      <c r="F980" s="39">
        <v>10</v>
      </c>
      <c r="G980" s="16" t="s">
        <v>102</v>
      </c>
      <c r="H980" s="1">
        <v>1</v>
      </c>
      <c r="I980" s="1">
        <v>1</v>
      </c>
      <c r="J980" s="1"/>
      <c r="K980" s="1"/>
      <c r="L980" s="1"/>
      <c r="M980" s="1"/>
      <c r="N980" s="41" t="s">
        <v>1106</v>
      </c>
    </row>
    <row r="981" spans="1:14" ht="25.5">
      <c r="A981" s="38"/>
      <c r="C981" s="61" t="s">
        <v>1092</v>
      </c>
      <c r="D981" s="62"/>
      <c r="E981" s="8" t="s">
        <v>112</v>
      </c>
      <c r="F981" s="39">
        <v>19</v>
      </c>
      <c r="G981" s="129" t="s">
        <v>940</v>
      </c>
      <c r="H981" s="1"/>
      <c r="I981" s="1"/>
      <c r="J981" s="1"/>
      <c r="K981" s="1">
        <v>1</v>
      </c>
      <c r="L981" s="1"/>
      <c r="M981" s="1" t="s">
        <v>389</v>
      </c>
      <c r="N981" s="4" t="s">
        <v>700</v>
      </c>
    </row>
    <row r="982" spans="1:14" ht="12.75">
      <c r="A982" s="38"/>
      <c r="C982" s="49" t="s">
        <v>90</v>
      </c>
      <c r="D982" s="50"/>
      <c r="E982" s="5" t="s">
        <v>106</v>
      </c>
      <c r="F982" s="39">
        <v>7</v>
      </c>
      <c r="G982" s="12" t="s">
        <v>818</v>
      </c>
      <c r="H982" s="1"/>
      <c r="I982" s="1"/>
      <c r="J982" s="1"/>
      <c r="K982" s="1">
        <v>1</v>
      </c>
      <c r="L982" s="1"/>
      <c r="M982" s="1" t="s">
        <v>785</v>
      </c>
      <c r="N982" s="41" t="s">
        <v>1</v>
      </c>
    </row>
    <row r="983" spans="1:14" ht="12.75">
      <c r="A983" s="38"/>
      <c r="C983" s="67" t="s">
        <v>235</v>
      </c>
      <c r="D983" s="68"/>
      <c r="E983" s="21" t="s">
        <v>107</v>
      </c>
      <c r="F983" s="39">
        <v>6</v>
      </c>
      <c r="G983" s="19" t="s">
        <v>98</v>
      </c>
      <c r="H983" s="1"/>
      <c r="I983" s="1"/>
      <c r="J983" s="1"/>
      <c r="K983" s="1"/>
      <c r="L983" s="1" t="s">
        <v>803</v>
      </c>
      <c r="M983" s="1" t="s">
        <v>817</v>
      </c>
      <c r="N983" s="4" t="s">
        <v>1002</v>
      </c>
    </row>
    <row r="984" spans="1:14" ht="25.5">
      <c r="A984" s="38"/>
      <c r="C984" s="53" t="s">
        <v>227</v>
      </c>
      <c r="D984" s="54"/>
      <c r="E984" s="1" t="s">
        <v>101</v>
      </c>
      <c r="F984" s="39">
        <v>10</v>
      </c>
      <c r="G984" s="18" t="s">
        <v>99</v>
      </c>
      <c r="H984" s="1" t="s">
        <v>783</v>
      </c>
      <c r="I984" s="1"/>
      <c r="J984" s="1"/>
      <c r="K984" s="1"/>
      <c r="L984" s="1"/>
      <c r="M984" s="1" t="s">
        <v>777</v>
      </c>
      <c r="N984" s="4" t="s">
        <v>1080</v>
      </c>
    </row>
    <row r="985" spans="1:14" ht="12.75">
      <c r="A985" s="38"/>
      <c r="C985" s="65" t="s">
        <v>220</v>
      </c>
      <c r="D985" s="66"/>
      <c r="E985" s="20" t="s">
        <v>110</v>
      </c>
      <c r="F985" s="39">
        <v>5</v>
      </c>
      <c r="G985" s="43" t="s">
        <v>102</v>
      </c>
      <c r="H985" s="1"/>
      <c r="I985" s="1"/>
      <c r="J985" s="1"/>
      <c r="K985" s="1"/>
      <c r="L985" s="1"/>
      <c r="M985" s="23" t="s">
        <v>100</v>
      </c>
      <c r="N985" s="4" t="s">
        <v>201</v>
      </c>
    </row>
    <row r="986" spans="1:14" ht="12.75">
      <c r="A986" s="38"/>
      <c r="C986" s="57" t="s">
        <v>843</v>
      </c>
      <c r="D986" s="58"/>
      <c r="E986" s="1" t="s">
        <v>101</v>
      </c>
      <c r="F986" s="39">
        <v>6</v>
      </c>
      <c r="G986" s="11" t="s">
        <v>83</v>
      </c>
      <c r="H986" s="31">
        <v>4</v>
      </c>
      <c r="I986" s="31"/>
      <c r="J986" s="31">
        <v>1</v>
      </c>
      <c r="K986" s="31"/>
      <c r="L986" s="31"/>
      <c r="M986" s="39"/>
      <c r="N986" s="135" t="s">
        <v>1024</v>
      </c>
    </row>
    <row r="987" spans="1:14" ht="12.75">
      <c r="A987" s="38"/>
      <c r="C987" s="81" t="s">
        <v>847</v>
      </c>
      <c r="D987" s="82"/>
      <c r="E987" s="20" t="s">
        <v>110</v>
      </c>
      <c r="F987" s="39">
        <v>8</v>
      </c>
      <c r="G987" s="12" t="s">
        <v>818</v>
      </c>
      <c r="H987" s="1"/>
      <c r="I987" s="1"/>
      <c r="J987" s="1"/>
      <c r="K987" s="1">
        <v>2</v>
      </c>
      <c r="L987" s="1"/>
      <c r="M987" s="23" t="s">
        <v>100</v>
      </c>
      <c r="N987" s="41" t="s">
        <v>1028</v>
      </c>
    </row>
    <row r="988" spans="1:14" ht="12.75">
      <c r="A988" s="38"/>
      <c r="C988" s="53" t="s">
        <v>495</v>
      </c>
      <c r="D988" s="54"/>
      <c r="E988" s="1" t="s">
        <v>101</v>
      </c>
      <c r="F988" s="39">
        <v>8</v>
      </c>
      <c r="G988" s="19" t="s">
        <v>98</v>
      </c>
      <c r="H988" s="6">
        <v>4</v>
      </c>
      <c r="I988" s="6"/>
      <c r="J988" s="1"/>
      <c r="K988" s="1"/>
      <c r="L988" s="1"/>
      <c r="M988" s="1" t="s">
        <v>817</v>
      </c>
      <c r="N988" s="41" t="s">
        <v>1034</v>
      </c>
    </row>
    <row r="989" spans="1:14" ht="12.75">
      <c r="A989" s="38"/>
      <c r="C989" s="53" t="s">
        <v>154</v>
      </c>
      <c r="D989" s="54"/>
      <c r="E989" s="1" t="s">
        <v>101</v>
      </c>
      <c r="F989" s="39">
        <v>11</v>
      </c>
      <c r="G989" s="104" t="s">
        <v>446</v>
      </c>
      <c r="H989" s="1">
        <v>3</v>
      </c>
      <c r="I989" s="1">
        <v>1</v>
      </c>
      <c r="J989" s="1"/>
      <c r="K989" s="1"/>
      <c r="L989" s="1"/>
      <c r="M989" s="1"/>
      <c r="N989" s="132" t="s">
        <v>57</v>
      </c>
    </row>
    <row r="990" spans="1:13" ht="12.75">
      <c r="A990" s="38"/>
      <c r="C990" s="152" t="str">
        <f>CONCATENATE("Set #",B978)</f>
        <v>Set #59</v>
      </c>
      <c r="D990" s="154" t="str">
        <f>IF(COUNTIF(M980:M989,"C")&gt;0,"Curses","")</f>
        <v>Curses</v>
      </c>
      <c r="F990" s="38"/>
      <c r="H990" s="3">
        <f>COUNTA(H980:H989)</f>
        <v>5</v>
      </c>
      <c r="I990" s="3">
        <f>COUNTA(I980:I989)</f>
        <v>2</v>
      </c>
      <c r="J990" s="3">
        <f>COUNTA(J980:J989)</f>
        <v>1</v>
      </c>
      <c r="K990" s="3">
        <f>COUNTA(K980:K989)</f>
        <v>3</v>
      </c>
      <c r="M990" s="38">
        <f>COUNTIF(M980:M989,"DS")+COUNTIF(M980:M989,"VS")+COUNTIF(M980:M989,"Y")+COUNTIF(M980:M989,"Y,O")</f>
        <v>2</v>
      </c>
    </row>
    <row r="991" spans="1:13" ht="12.75">
      <c r="A991" s="38"/>
      <c r="C991" s="33">
        <f>IF(COUNTIF(K980:K989,"CT")&gt;0,"Coin Token","")</f>
      </c>
      <c r="D991" s="33">
        <f>IF(COUNTIF(L980:L989,"VT")&gt;0,"Vict. Token","")</f>
      </c>
      <c r="F991" s="155"/>
      <c r="M991" s="38"/>
    </row>
    <row r="992" spans="1:13" ht="12.75">
      <c r="A992" s="38"/>
      <c r="F992" s="38"/>
      <c r="M992" s="38"/>
    </row>
    <row r="993" spans="1:14" ht="12.75">
      <c r="A993" s="38"/>
      <c r="B993" s="3">
        <v>60</v>
      </c>
      <c r="C993" s="89" t="s">
        <v>407</v>
      </c>
      <c r="F993" s="38">
        <f>SUM(F995:F1004)</f>
        <v>86</v>
      </c>
      <c r="G993" s="34"/>
      <c r="H993" s="3" t="s">
        <v>800</v>
      </c>
      <c r="I993" s="35" t="s">
        <v>800</v>
      </c>
      <c r="J993" s="36" t="s">
        <v>800</v>
      </c>
      <c r="K993" s="36" t="s">
        <v>800</v>
      </c>
      <c r="L993" s="37" t="s">
        <v>800</v>
      </c>
      <c r="M993" s="38"/>
      <c r="N993" s="3" t="s">
        <v>800</v>
      </c>
    </row>
    <row r="994" spans="1:14" ht="12.75">
      <c r="A994" s="38"/>
      <c r="C994" s="91" t="str">
        <f>CONCATENATE(F993," Complexity")</f>
        <v>86 Complexity</v>
      </c>
      <c r="D994" s="91"/>
      <c r="E994" s="3" t="s">
        <v>105</v>
      </c>
      <c r="F994" s="38" t="s">
        <v>447</v>
      </c>
      <c r="G994" s="3" t="s">
        <v>816</v>
      </c>
      <c r="H994" s="3" t="s">
        <v>797</v>
      </c>
      <c r="I994" s="35" t="s">
        <v>798</v>
      </c>
      <c r="J994" s="36" t="s">
        <v>799</v>
      </c>
      <c r="K994" s="36" t="s">
        <v>801</v>
      </c>
      <c r="L994" s="37" t="s">
        <v>807</v>
      </c>
      <c r="M994" s="38" t="s">
        <v>388</v>
      </c>
      <c r="N994" s="3" t="s">
        <v>802</v>
      </c>
    </row>
    <row r="995" spans="1:14" ht="12.75">
      <c r="A995" s="38"/>
      <c r="C995" s="53" t="s">
        <v>161</v>
      </c>
      <c r="D995" s="54"/>
      <c r="E995" s="1" t="s">
        <v>101</v>
      </c>
      <c r="F995" s="39">
        <v>12</v>
      </c>
      <c r="G995" s="19" t="s">
        <v>98</v>
      </c>
      <c r="H995" s="1" t="s">
        <v>803</v>
      </c>
      <c r="I995" s="1">
        <v>1</v>
      </c>
      <c r="J995" s="1">
        <v>1</v>
      </c>
      <c r="K995" s="1"/>
      <c r="L995" s="1"/>
      <c r="M995" s="1" t="s">
        <v>389</v>
      </c>
      <c r="N995" s="136" t="s">
        <v>15</v>
      </c>
    </row>
    <row r="996" spans="1:14" ht="12.75">
      <c r="A996" s="38"/>
      <c r="C996" s="53" t="s">
        <v>157</v>
      </c>
      <c r="D996" s="54"/>
      <c r="E996" s="1" t="s">
        <v>101</v>
      </c>
      <c r="F996" s="39">
        <v>10</v>
      </c>
      <c r="G996" s="18" t="s">
        <v>99</v>
      </c>
      <c r="H996" s="1">
        <v>1</v>
      </c>
      <c r="I996" s="1">
        <v>1</v>
      </c>
      <c r="J996" s="1"/>
      <c r="K996" s="1">
        <v>1</v>
      </c>
      <c r="L996" s="1"/>
      <c r="M996" s="1"/>
      <c r="N996" s="41" t="s">
        <v>3</v>
      </c>
    </row>
    <row r="997" spans="1:14" ht="25.5">
      <c r="A997" s="38"/>
      <c r="C997" s="53" t="s">
        <v>415</v>
      </c>
      <c r="D997" s="54"/>
      <c r="E997" s="1" t="s">
        <v>101</v>
      </c>
      <c r="F997" s="39">
        <v>11</v>
      </c>
      <c r="G997" s="28" t="s">
        <v>509</v>
      </c>
      <c r="H997" s="6">
        <v>2</v>
      </c>
      <c r="I997" s="6">
        <v>1</v>
      </c>
      <c r="J997" s="1"/>
      <c r="K997" s="1"/>
      <c r="L997" s="1"/>
      <c r="M997" s="1"/>
      <c r="N997" s="41" t="s">
        <v>184</v>
      </c>
    </row>
    <row r="998" spans="1:14" ht="25.5">
      <c r="A998" s="38"/>
      <c r="C998" s="65" t="s">
        <v>418</v>
      </c>
      <c r="D998" s="66"/>
      <c r="E998" s="20" t="s">
        <v>110</v>
      </c>
      <c r="F998" s="39">
        <v>11</v>
      </c>
      <c r="G998" s="45" t="s">
        <v>509</v>
      </c>
      <c r="H998" s="6"/>
      <c r="I998" s="6"/>
      <c r="J998" s="1"/>
      <c r="K998" s="1"/>
      <c r="L998" s="1"/>
      <c r="M998" s="1" t="s">
        <v>785</v>
      </c>
      <c r="N998" s="4" t="s">
        <v>402</v>
      </c>
    </row>
    <row r="999" spans="1:14" ht="25.5">
      <c r="A999" s="38"/>
      <c r="C999" s="53" t="s">
        <v>221</v>
      </c>
      <c r="D999" s="54"/>
      <c r="E999" s="1" t="s">
        <v>101</v>
      </c>
      <c r="F999" s="39">
        <v>4</v>
      </c>
      <c r="G999" s="43" t="s">
        <v>102</v>
      </c>
      <c r="H999" s="1"/>
      <c r="I999" s="1"/>
      <c r="J999" s="1"/>
      <c r="K999" s="1"/>
      <c r="L999" s="1"/>
      <c r="M999" s="1" t="s">
        <v>103</v>
      </c>
      <c r="N999" s="4" t="s">
        <v>937</v>
      </c>
    </row>
    <row r="1000" spans="1:14" ht="25.5">
      <c r="A1000" s="38"/>
      <c r="C1000" s="53" t="s">
        <v>474</v>
      </c>
      <c r="D1000" s="54"/>
      <c r="E1000" s="1" t="s">
        <v>101</v>
      </c>
      <c r="F1000" s="39">
        <v>9</v>
      </c>
      <c r="G1000" s="19" t="s">
        <v>98</v>
      </c>
      <c r="H1000" s="6">
        <v>3</v>
      </c>
      <c r="I1000" s="6"/>
      <c r="J1000" s="1"/>
      <c r="K1000" s="1"/>
      <c r="L1000" s="1"/>
      <c r="M1000" s="1" t="s">
        <v>817</v>
      </c>
      <c r="N1000" s="4" t="s">
        <v>1023</v>
      </c>
    </row>
    <row r="1001" spans="1:14" ht="12.75">
      <c r="A1001" s="38"/>
      <c r="C1001" s="71" t="s">
        <v>853</v>
      </c>
      <c r="D1001" s="72"/>
      <c r="E1001" s="1" t="s">
        <v>101</v>
      </c>
      <c r="F1001" s="39">
        <v>11</v>
      </c>
      <c r="G1001" s="12" t="s">
        <v>818</v>
      </c>
      <c r="H1001" s="1">
        <v>2</v>
      </c>
      <c r="I1001" s="1"/>
      <c r="J1001" s="1"/>
      <c r="K1001" s="1" t="s">
        <v>803</v>
      </c>
      <c r="L1001" s="1"/>
      <c r="M1001" s="1"/>
      <c r="N1001" s="41" t="s">
        <v>1030</v>
      </c>
    </row>
    <row r="1002" spans="1:14" ht="12.75">
      <c r="A1002" s="38"/>
      <c r="C1002" s="61" t="s">
        <v>73</v>
      </c>
      <c r="D1002" s="62"/>
      <c r="E1002" s="8" t="s">
        <v>112</v>
      </c>
      <c r="F1002" s="39">
        <v>6</v>
      </c>
      <c r="G1002" s="129" t="s">
        <v>940</v>
      </c>
      <c r="H1002" s="1">
        <v>1</v>
      </c>
      <c r="I1002" s="1"/>
      <c r="J1002" s="1"/>
      <c r="K1002" s="1"/>
      <c r="L1002" s="1"/>
      <c r="M1002" s="1"/>
      <c r="N1002" s="4" t="s">
        <v>317</v>
      </c>
    </row>
    <row r="1003" spans="1:14" ht="12.75">
      <c r="A1003" s="38"/>
      <c r="C1003" s="49" t="s">
        <v>96</v>
      </c>
      <c r="D1003" s="50"/>
      <c r="E1003" s="5" t="s">
        <v>106</v>
      </c>
      <c r="F1003" s="39">
        <v>6</v>
      </c>
      <c r="G1003" s="12" t="s">
        <v>818</v>
      </c>
      <c r="H1003" s="1"/>
      <c r="I1003" s="1"/>
      <c r="J1003" s="1"/>
      <c r="K1003" s="1">
        <v>2</v>
      </c>
      <c r="L1003" s="1"/>
      <c r="M1003" s="1"/>
      <c r="N1003" s="41" t="s">
        <v>13</v>
      </c>
    </row>
    <row r="1004" spans="1:14" ht="12.75">
      <c r="A1004" s="38"/>
      <c r="C1004" s="53" t="s">
        <v>155</v>
      </c>
      <c r="D1004" s="54"/>
      <c r="E1004" s="1" t="s">
        <v>101</v>
      </c>
      <c r="F1004" s="39">
        <v>6</v>
      </c>
      <c r="G1004" s="104" t="s">
        <v>446</v>
      </c>
      <c r="H1004" s="1">
        <v>2</v>
      </c>
      <c r="I1004" s="1"/>
      <c r="J1004" s="1"/>
      <c r="K1004" s="1">
        <v>2</v>
      </c>
      <c r="L1004" s="1"/>
      <c r="M1004" s="1" t="s">
        <v>777</v>
      </c>
      <c r="N1004" s="41" t="s">
        <v>1037</v>
      </c>
    </row>
    <row r="1005" spans="1:13" ht="12.75">
      <c r="A1005" s="38"/>
      <c r="C1005" s="152" t="str">
        <f>CONCATENATE("Set #",B993)</f>
        <v>Set #60</v>
      </c>
      <c r="D1005" s="154">
        <f>IF(COUNTIF(M995:M1004,"C")&gt;0,"Curses","")</f>
      </c>
      <c r="F1005" s="155"/>
      <c r="H1005" s="3">
        <f>COUNTA(H995:H1004)</f>
        <v>7</v>
      </c>
      <c r="I1005" s="3">
        <f>COUNTA(I995:I1004)</f>
        <v>3</v>
      </c>
      <c r="J1005" s="3">
        <f>COUNTA(J995:J1004)</f>
        <v>1</v>
      </c>
      <c r="K1005" s="3">
        <f>COUNTA(K995:K1004)</f>
        <v>4</v>
      </c>
      <c r="M1005" s="38">
        <f>COUNTIF(M995:M1004,"DS")+COUNTIF(M995:M1004,"VS")+COUNTIF(M995:M1004,"Y")+COUNTIF(M995:M1004,"Y,O")</f>
        <v>2</v>
      </c>
    </row>
    <row r="1006" spans="1:13" ht="12.75">
      <c r="A1006" s="38"/>
      <c r="C1006" s="33">
        <f>IF(COUNTIF(K995:K1004,"CT")&gt;0,"Coin Token","")</f>
      </c>
      <c r="D1006" s="33">
        <f>IF(COUNTIF(L995:L1004,"VT")&gt;0,"Vict. Token","")</f>
      </c>
      <c r="F1006" s="38"/>
      <c r="M1006" s="38"/>
    </row>
    <row r="1007" spans="1:13" ht="12.75">
      <c r="A1007" s="38"/>
      <c r="F1007" s="38"/>
      <c r="M1007" s="38"/>
    </row>
    <row r="1008" spans="1:14" ht="12.75">
      <c r="A1008" s="38"/>
      <c r="B1008" s="3">
        <v>61</v>
      </c>
      <c r="C1008" s="89" t="s">
        <v>385</v>
      </c>
      <c r="D1008" s="149"/>
      <c r="F1008" s="155">
        <f>SUM(F1010:F1019)</f>
        <v>79</v>
      </c>
      <c r="G1008" s="34"/>
      <c r="H1008" s="3" t="s">
        <v>800</v>
      </c>
      <c r="I1008" s="35" t="s">
        <v>800</v>
      </c>
      <c r="J1008" s="36" t="s">
        <v>800</v>
      </c>
      <c r="K1008" s="36" t="s">
        <v>800</v>
      </c>
      <c r="L1008" s="37" t="s">
        <v>800</v>
      </c>
      <c r="M1008" s="38"/>
      <c r="N1008" s="3" t="s">
        <v>800</v>
      </c>
    </row>
    <row r="1009" spans="1:14" ht="12.75">
      <c r="A1009" s="38"/>
      <c r="C1009" s="91" t="str">
        <f>CONCATENATE(F1008," Complexity")</f>
        <v>79 Complexity</v>
      </c>
      <c r="D1009" s="91"/>
      <c r="E1009" s="3" t="s">
        <v>105</v>
      </c>
      <c r="F1009" s="38" t="s">
        <v>447</v>
      </c>
      <c r="G1009" s="3" t="s">
        <v>816</v>
      </c>
      <c r="H1009" s="3" t="s">
        <v>797</v>
      </c>
      <c r="I1009" s="35" t="s">
        <v>798</v>
      </c>
      <c r="J1009" s="36" t="s">
        <v>799</v>
      </c>
      <c r="K1009" s="36" t="s">
        <v>801</v>
      </c>
      <c r="L1009" s="37" t="s">
        <v>807</v>
      </c>
      <c r="M1009" s="38" t="s">
        <v>388</v>
      </c>
      <c r="N1009" s="3" t="s">
        <v>802</v>
      </c>
    </row>
    <row r="1010" spans="1:14" ht="25.5">
      <c r="A1010" s="38"/>
      <c r="C1010" s="53" t="s">
        <v>134</v>
      </c>
      <c r="D1010" s="54"/>
      <c r="E1010" s="1" t="s">
        <v>101</v>
      </c>
      <c r="F1010" s="39">
        <v>11</v>
      </c>
      <c r="G1010" s="18" t="s">
        <v>99</v>
      </c>
      <c r="H1010" s="1"/>
      <c r="I1010" s="1"/>
      <c r="J1010" s="1"/>
      <c r="K1010" s="1">
        <v>2</v>
      </c>
      <c r="L1010" s="1"/>
      <c r="M1010" s="1"/>
      <c r="N1010" s="41" t="s">
        <v>1118</v>
      </c>
    </row>
    <row r="1011" spans="1:14" ht="12.75">
      <c r="A1011" s="38"/>
      <c r="C1011" s="53" t="s">
        <v>139</v>
      </c>
      <c r="D1011" s="68"/>
      <c r="E1011" s="21" t="s">
        <v>108</v>
      </c>
      <c r="F1011" s="39">
        <v>8</v>
      </c>
      <c r="G1011" s="15" t="s">
        <v>103</v>
      </c>
      <c r="H1011" s="1">
        <v>1</v>
      </c>
      <c r="I1011" s="1">
        <v>1</v>
      </c>
      <c r="J1011" s="1"/>
      <c r="K1011" s="1"/>
      <c r="L1011" s="1">
        <v>1</v>
      </c>
      <c r="M1011" s="1"/>
      <c r="N1011" s="41" t="s">
        <v>1001</v>
      </c>
    </row>
    <row r="1012" spans="1:14" ht="12.75">
      <c r="A1012" s="38"/>
      <c r="C1012" s="53" t="s">
        <v>157</v>
      </c>
      <c r="D1012" s="54"/>
      <c r="E1012" s="1" t="s">
        <v>101</v>
      </c>
      <c r="F1012" s="39">
        <v>10</v>
      </c>
      <c r="G1012" s="18" t="s">
        <v>99</v>
      </c>
      <c r="H1012" s="1">
        <v>1</v>
      </c>
      <c r="I1012" s="1">
        <v>1</v>
      </c>
      <c r="J1012" s="1"/>
      <c r="K1012" s="1">
        <v>1</v>
      </c>
      <c r="L1012" s="1"/>
      <c r="M1012" s="1"/>
      <c r="N1012" s="41" t="s">
        <v>3</v>
      </c>
    </row>
    <row r="1013" spans="1:14" ht="25.5">
      <c r="A1013" s="38"/>
      <c r="C1013" s="53" t="s">
        <v>227</v>
      </c>
      <c r="D1013" s="54"/>
      <c r="E1013" s="1" t="s">
        <v>101</v>
      </c>
      <c r="F1013" s="39">
        <v>10</v>
      </c>
      <c r="G1013" s="18" t="s">
        <v>99</v>
      </c>
      <c r="H1013" s="1" t="s">
        <v>783</v>
      </c>
      <c r="I1013" s="1"/>
      <c r="J1013" s="1"/>
      <c r="K1013" s="1"/>
      <c r="L1013" s="1"/>
      <c r="M1013" s="1" t="s">
        <v>777</v>
      </c>
      <c r="N1013" s="4" t="s">
        <v>1080</v>
      </c>
    </row>
    <row r="1014" spans="1:14" ht="12.75">
      <c r="A1014" s="38"/>
      <c r="C1014" s="53" t="s">
        <v>229</v>
      </c>
      <c r="D1014" s="54"/>
      <c r="E1014" s="1" t="s">
        <v>101</v>
      </c>
      <c r="F1014" s="39">
        <v>7</v>
      </c>
      <c r="G1014" s="18" t="s">
        <v>99</v>
      </c>
      <c r="H1014" s="1"/>
      <c r="I1014" s="1"/>
      <c r="J1014" s="1">
        <v>1</v>
      </c>
      <c r="K1014" s="1">
        <v>2</v>
      </c>
      <c r="L1014" s="1"/>
      <c r="M1014" s="1"/>
      <c r="N1014" s="41" t="s">
        <v>6</v>
      </c>
    </row>
    <row r="1015" spans="1:14" ht="12.75">
      <c r="A1015" s="38"/>
      <c r="C1015" s="65" t="s">
        <v>220</v>
      </c>
      <c r="D1015" s="66"/>
      <c r="E1015" s="20" t="s">
        <v>110</v>
      </c>
      <c r="F1015" s="39">
        <v>5</v>
      </c>
      <c r="G1015" s="16" t="s">
        <v>102</v>
      </c>
      <c r="H1015" s="1"/>
      <c r="I1015" s="1"/>
      <c r="J1015" s="1"/>
      <c r="K1015" s="1"/>
      <c r="L1015" s="1"/>
      <c r="M1015" s="23" t="s">
        <v>100</v>
      </c>
      <c r="N1015" s="4" t="s">
        <v>201</v>
      </c>
    </row>
    <row r="1016" spans="1:14" ht="25.5">
      <c r="A1016" s="38"/>
      <c r="B1016" s="42"/>
      <c r="C1016" s="53" t="s">
        <v>258</v>
      </c>
      <c r="D1016" s="54"/>
      <c r="E1016" s="1" t="s">
        <v>101</v>
      </c>
      <c r="F1016" s="39">
        <v>5</v>
      </c>
      <c r="G1016" s="16" t="s">
        <v>102</v>
      </c>
      <c r="H1016" s="1" t="s">
        <v>789</v>
      </c>
      <c r="I1016" s="1"/>
      <c r="J1016" s="1"/>
      <c r="K1016" s="1"/>
      <c r="L1016" s="1"/>
      <c r="M1016" s="1"/>
      <c r="N1016" s="4" t="s">
        <v>868</v>
      </c>
    </row>
    <row r="1017" spans="1:14" ht="12.75">
      <c r="A1017" s="38"/>
      <c r="C1017" s="53" t="s">
        <v>489</v>
      </c>
      <c r="D1017" s="54"/>
      <c r="E1017" s="1" t="s">
        <v>101</v>
      </c>
      <c r="F1017" s="39">
        <v>10</v>
      </c>
      <c r="G1017" s="19" t="s">
        <v>98</v>
      </c>
      <c r="H1017" s="6">
        <v>1</v>
      </c>
      <c r="I1017" s="6">
        <v>1</v>
      </c>
      <c r="J1017" s="1"/>
      <c r="K1017" s="1">
        <v>1</v>
      </c>
      <c r="L1017" s="1"/>
      <c r="M1017" s="1" t="s">
        <v>389</v>
      </c>
      <c r="N1017" s="41" t="s">
        <v>7</v>
      </c>
    </row>
    <row r="1018" spans="1:14" ht="12.75">
      <c r="A1018" s="38"/>
      <c r="C1018" s="53" t="s">
        <v>495</v>
      </c>
      <c r="D1018" s="54"/>
      <c r="E1018" s="1" t="s">
        <v>101</v>
      </c>
      <c r="F1018" s="39">
        <v>8</v>
      </c>
      <c r="G1018" s="19" t="s">
        <v>98</v>
      </c>
      <c r="H1018" s="6">
        <v>4</v>
      </c>
      <c r="I1018" s="6"/>
      <c r="J1018" s="1"/>
      <c r="K1018" s="1"/>
      <c r="L1018" s="1"/>
      <c r="M1018" s="1" t="s">
        <v>817</v>
      </c>
      <c r="N1018" s="41" t="s">
        <v>1034</v>
      </c>
    </row>
    <row r="1019" spans="1:14" ht="12.75">
      <c r="A1019" s="38"/>
      <c r="C1019" s="77" t="s">
        <v>153</v>
      </c>
      <c r="D1019" s="78"/>
      <c r="E1019" s="1" t="s">
        <v>101</v>
      </c>
      <c r="F1019" s="39">
        <v>5</v>
      </c>
      <c r="G1019" s="104" t="s">
        <v>446</v>
      </c>
      <c r="H1019" s="31"/>
      <c r="I1019" s="31"/>
      <c r="J1019" s="31"/>
      <c r="K1019" s="31"/>
      <c r="L1019" s="31"/>
      <c r="M1019" s="39" t="s">
        <v>103</v>
      </c>
      <c r="N1019" s="140" t="s">
        <v>1036</v>
      </c>
    </row>
    <row r="1020" spans="1:13" ht="12.75">
      <c r="A1020" s="38"/>
      <c r="C1020" s="152" t="str">
        <f>CONCATENATE("Set #",B1008)</f>
        <v>Set #61</v>
      </c>
      <c r="D1020" s="154" t="str">
        <f>IF(COUNTIF(M1010:M1019,"C")&gt;0,"Curses","")</f>
        <v>Curses</v>
      </c>
      <c r="F1020" s="155"/>
      <c r="H1020" s="3">
        <f>COUNTA(H1010:H1019)</f>
        <v>6</v>
      </c>
      <c r="I1020" s="3">
        <f>COUNTA(I1010:I1019)</f>
        <v>3</v>
      </c>
      <c r="J1020" s="3">
        <f>COUNTA(J1010:J1019)</f>
        <v>1</v>
      </c>
      <c r="K1020" s="3">
        <f>COUNTA(K1010:K1019)</f>
        <v>4</v>
      </c>
      <c r="M1020" s="38">
        <f>COUNTIF(M1010:M1019,"DS")+COUNTIF(M1010:M1019,"VS")+COUNTIF(M1010:M1019,"Y")+COUNTIF(M1010:M1019,"Y,O")</f>
        <v>2</v>
      </c>
    </row>
    <row r="1021" spans="1:13" ht="12.75">
      <c r="A1021" s="38"/>
      <c r="C1021" s="33">
        <f>IF(COUNTIF(K1010:K1019,"CT")&gt;0,"Coin Token","")</f>
      </c>
      <c r="D1021" s="33">
        <f>IF(COUNTIF(L1010:L1019,"VT")&gt;0,"Vict. Token","")</f>
      </c>
      <c r="F1021" s="38"/>
      <c r="M1021" s="38"/>
    </row>
    <row r="1022" spans="1:13" ht="12.75">
      <c r="A1022" s="38"/>
      <c r="F1022" s="38"/>
      <c r="M1022" s="38"/>
    </row>
    <row r="1023" spans="1:14" ht="12.75">
      <c r="A1023" s="38"/>
      <c r="B1023" s="3">
        <v>62</v>
      </c>
      <c r="C1023" s="89" t="s">
        <v>484</v>
      </c>
      <c r="F1023" s="38">
        <f>SUM(F1025:F1034)</f>
        <v>75</v>
      </c>
      <c r="G1023" s="34"/>
      <c r="H1023" s="3" t="s">
        <v>800</v>
      </c>
      <c r="I1023" s="35" t="s">
        <v>800</v>
      </c>
      <c r="J1023" s="36" t="s">
        <v>800</v>
      </c>
      <c r="K1023" s="36" t="s">
        <v>800</v>
      </c>
      <c r="L1023" s="37" t="s">
        <v>800</v>
      </c>
      <c r="M1023" s="38"/>
      <c r="N1023" s="3" t="s">
        <v>800</v>
      </c>
    </row>
    <row r="1024" spans="1:14" ht="12.75">
      <c r="A1024" s="38"/>
      <c r="C1024" s="91" t="str">
        <f>CONCATENATE(F1023," Complexity")</f>
        <v>75 Complexity</v>
      </c>
      <c r="D1024" s="91"/>
      <c r="E1024" s="3" t="s">
        <v>105</v>
      </c>
      <c r="F1024" s="38" t="s">
        <v>447</v>
      </c>
      <c r="G1024" s="3" t="s">
        <v>816</v>
      </c>
      <c r="H1024" s="3" t="s">
        <v>797</v>
      </c>
      <c r="I1024" s="35" t="s">
        <v>798</v>
      </c>
      <c r="J1024" s="36" t="s">
        <v>799</v>
      </c>
      <c r="K1024" s="36" t="s">
        <v>801</v>
      </c>
      <c r="L1024" s="37" t="s">
        <v>807</v>
      </c>
      <c r="M1024" s="38" t="s">
        <v>388</v>
      </c>
      <c r="N1024" s="3" t="s">
        <v>802</v>
      </c>
    </row>
    <row r="1025" spans="1:14" ht="12.75">
      <c r="A1025" s="38"/>
      <c r="C1025" s="61" t="s">
        <v>122</v>
      </c>
      <c r="D1025" s="62"/>
      <c r="E1025" s="8" t="s">
        <v>112</v>
      </c>
      <c r="F1025" s="39">
        <v>15</v>
      </c>
      <c r="G1025" s="16" t="s">
        <v>102</v>
      </c>
      <c r="H1025" s="1">
        <v>1</v>
      </c>
      <c r="I1025" s="1">
        <v>1</v>
      </c>
      <c r="J1025" s="1"/>
      <c r="K1025" s="1"/>
      <c r="L1025" s="1"/>
      <c r="M1025" s="1"/>
      <c r="N1025" s="41" t="s">
        <v>1105</v>
      </c>
    </row>
    <row r="1026" spans="1:14" ht="12.75">
      <c r="A1026" s="38"/>
      <c r="C1026" s="53" t="s">
        <v>131</v>
      </c>
      <c r="D1026" s="54"/>
      <c r="E1026" s="1" t="s">
        <v>101</v>
      </c>
      <c r="F1026" s="39">
        <v>7</v>
      </c>
      <c r="G1026" s="9" t="s">
        <v>101</v>
      </c>
      <c r="H1026" s="1"/>
      <c r="I1026" s="1"/>
      <c r="J1026" s="1">
        <v>1</v>
      </c>
      <c r="K1026" s="1">
        <v>1</v>
      </c>
      <c r="L1026" s="1"/>
      <c r="M1026" s="1"/>
      <c r="N1026" s="41" t="s">
        <v>0</v>
      </c>
    </row>
    <row r="1027" spans="1:14" ht="25.5">
      <c r="A1027" s="38"/>
      <c r="C1027" s="65" t="s">
        <v>158</v>
      </c>
      <c r="D1027" s="66"/>
      <c r="E1027" s="20" t="s">
        <v>110</v>
      </c>
      <c r="F1027" s="39">
        <v>6</v>
      </c>
      <c r="G1027" s="18" t="s">
        <v>99</v>
      </c>
      <c r="H1027" s="1">
        <v>2</v>
      </c>
      <c r="I1027" s="1"/>
      <c r="J1027" s="1"/>
      <c r="K1027" s="1"/>
      <c r="L1027" s="1"/>
      <c r="M1027" s="1"/>
      <c r="N1027" s="4" t="s">
        <v>74</v>
      </c>
    </row>
    <row r="1028" spans="1:14" ht="12.75">
      <c r="A1028" s="38"/>
      <c r="C1028" s="53" t="s">
        <v>144</v>
      </c>
      <c r="D1028" s="54"/>
      <c r="E1028" s="1" t="s">
        <v>101</v>
      </c>
      <c r="F1028" s="39">
        <v>11</v>
      </c>
      <c r="G1028" s="15" t="s">
        <v>103</v>
      </c>
      <c r="H1028" s="1">
        <v>1</v>
      </c>
      <c r="I1028" s="1">
        <v>1</v>
      </c>
      <c r="J1028" s="1"/>
      <c r="K1028" s="1"/>
      <c r="L1028" s="1"/>
      <c r="M1028" s="1"/>
      <c r="N1028" s="41" t="s">
        <v>1107</v>
      </c>
    </row>
    <row r="1029" spans="1:14" ht="25.5">
      <c r="A1029" s="38"/>
      <c r="C1029" s="53" t="s">
        <v>415</v>
      </c>
      <c r="D1029" s="54"/>
      <c r="E1029" s="1" t="s">
        <v>101</v>
      </c>
      <c r="F1029" s="39">
        <v>11</v>
      </c>
      <c r="G1029" s="28" t="s">
        <v>509</v>
      </c>
      <c r="H1029" s="6">
        <v>2</v>
      </c>
      <c r="I1029" s="6">
        <v>1</v>
      </c>
      <c r="J1029" s="1"/>
      <c r="K1029" s="1"/>
      <c r="L1029" s="1"/>
      <c r="M1029" s="1"/>
      <c r="N1029" s="41" t="s">
        <v>184</v>
      </c>
    </row>
    <row r="1030" spans="1:14" ht="12.75">
      <c r="A1030" s="38"/>
      <c r="C1030" s="53" t="s">
        <v>219</v>
      </c>
      <c r="D1030" s="54"/>
      <c r="E1030" s="1" t="s">
        <v>101</v>
      </c>
      <c r="F1030" s="39">
        <v>5</v>
      </c>
      <c r="G1030" s="16" t="s">
        <v>102</v>
      </c>
      <c r="H1030" s="1"/>
      <c r="I1030" s="1"/>
      <c r="J1030" s="1">
        <v>1</v>
      </c>
      <c r="K1030" s="1" t="s">
        <v>803</v>
      </c>
      <c r="L1030" s="1"/>
      <c r="M1030" s="1" t="s">
        <v>389</v>
      </c>
      <c r="N1030" s="41" t="s">
        <v>56</v>
      </c>
    </row>
    <row r="1031" spans="1:14" ht="12.75">
      <c r="A1031" s="38"/>
      <c r="C1031" s="65" t="s">
        <v>220</v>
      </c>
      <c r="D1031" s="66"/>
      <c r="E1031" s="20" t="s">
        <v>110</v>
      </c>
      <c r="F1031" s="39">
        <v>5</v>
      </c>
      <c r="G1031" s="16" t="s">
        <v>102</v>
      </c>
      <c r="H1031" s="1"/>
      <c r="I1031" s="1"/>
      <c r="J1031" s="1"/>
      <c r="K1031" s="1"/>
      <c r="L1031" s="1"/>
      <c r="M1031" s="23" t="s">
        <v>100</v>
      </c>
      <c r="N1031" s="4" t="s">
        <v>201</v>
      </c>
    </row>
    <row r="1032" spans="1:14" ht="25.5">
      <c r="A1032" s="38"/>
      <c r="C1032" s="59" t="s">
        <v>850</v>
      </c>
      <c r="D1032" s="60"/>
      <c r="E1032" s="1" t="s">
        <v>101</v>
      </c>
      <c r="F1032" s="39">
        <v>4</v>
      </c>
      <c r="G1032" s="11" t="s">
        <v>83</v>
      </c>
      <c r="H1032" s="31" t="s">
        <v>786</v>
      </c>
      <c r="I1032" s="31"/>
      <c r="J1032" s="31"/>
      <c r="K1032" s="31"/>
      <c r="L1032" s="31"/>
      <c r="M1032" s="39"/>
      <c r="N1032" s="140" t="s">
        <v>1026</v>
      </c>
    </row>
    <row r="1033" spans="1:14" ht="25.5">
      <c r="A1033" s="38"/>
      <c r="C1033" s="53" t="s">
        <v>277</v>
      </c>
      <c r="D1033" s="54"/>
      <c r="E1033" s="1" t="s">
        <v>101</v>
      </c>
      <c r="F1033" s="39">
        <v>7</v>
      </c>
      <c r="G1033" s="18" t="s">
        <v>99</v>
      </c>
      <c r="H1033" s="1"/>
      <c r="I1033" s="1"/>
      <c r="J1033" s="1"/>
      <c r="K1033" s="1">
        <v>3</v>
      </c>
      <c r="L1033" s="1"/>
      <c r="M1033" s="1"/>
      <c r="N1033" s="41" t="s">
        <v>8</v>
      </c>
    </row>
    <row r="1034" spans="1:14" ht="12.75">
      <c r="A1034" s="38"/>
      <c r="C1034" s="71" t="s">
        <v>858</v>
      </c>
      <c r="D1034" s="72"/>
      <c r="E1034" s="1" t="s">
        <v>101</v>
      </c>
      <c r="F1034" s="39">
        <v>4</v>
      </c>
      <c r="G1034" s="12" t="s">
        <v>818</v>
      </c>
      <c r="H1034" s="1"/>
      <c r="I1034" s="1"/>
      <c r="J1034" s="1"/>
      <c r="K1034" s="1"/>
      <c r="L1034" s="1"/>
      <c r="M1034" s="1" t="s">
        <v>389</v>
      </c>
      <c r="N1034" s="140" t="s">
        <v>1035</v>
      </c>
    </row>
    <row r="1035" spans="1:13" ht="12.75">
      <c r="A1035" s="38"/>
      <c r="C1035" s="152" t="str">
        <f>CONCATENATE("Set #",B1023)</f>
        <v>Set #62</v>
      </c>
      <c r="D1035" s="154" t="str">
        <f>IF(COUNTIF(M1025:M1034,"C")&gt;0,"Curses","")</f>
        <v>Curses</v>
      </c>
      <c r="F1035" s="155"/>
      <c r="H1035" s="3">
        <f>COUNTA(H1025:H1034)</f>
        <v>5</v>
      </c>
      <c r="I1035" s="3">
        <f>COUNTA(I1025:I1034)</f>
        <v>3</v>
      </c>
      <c r="J1035" s="3">
        <f>COUNTA(J1025:J1034)</f>
        <v>2</v>
      </c>
      <c r="K1035" s="3">
        <f>COUNTA(K1025:K1034)</f>
        <v>3</v>
      </c>
      <c r="M1035" s="38">
        <f>COUNTIF(M1025:M1034,"DS")+COUNTIF(M1025:M1034,"VS")+COUNTIF(M1025:M1034,"Y")+COUNTIF(M1025:M1034,"Y,O")</f>
        <v>2</v>
      </c>
    </row>
    <row r="1036" spans="1:6" ht="12.75">
      <c r="A1036" s="38"/>
      <c r="C1036" s="33">
        <f>IF(COUNTIF(K1025:K1034,"CT")&gt;0,"Coin Token","")</f>
      </c>
      <c r="D1036" s="33">
        <f>IF(COUNTIF(L1025:L1034,"VT")&gt;0,"Vict. Token","")</f>
      </c>
      <c r="F1036" s="155"/>
    </row>
    <row r="1037" spans="1:6" ht="12.75">
      <c r="A1037" s="38"/>
      <c r="F1037" s="38"/>
    </row>
    <row r="1038" spans="1:14" ht="12.75">
      <c r="A1038" s="38"/>
      <c r="B1038" s="3">
        <v>63</v>
      </c>
      <c r="C1038" s="89" t="s">
        <v>766</v>
      </c>
      <c r="F1038" s="155">
        <f>SUM(F1040:F1049)</f>
        <v>68</v>
      </c>
      <c r="G1038" s="34"/>
      <c r="H1038" s="3" t="s">
        <v>800</v>
      </c>
      <c r="I1038" s="35" t="s">
        <v>800</v>
      </c>
      <c r="J1038" s="36" t="s">
        <v>800</v>
      </c>
      <c r="K1038" s="36" t="s">
        <v>800</v>
      </c>
      <c r="L1038" s="37" t="s">
        <v>800</v>
      </c>
      <c r="M1038" s="38"/>
      <c r="N1038" s="3" t="s">
        <v>800</v>
      </c>
    </row>
    <row r="1039" spans="1:14" ht="12.75">
      <c r="A1039" s="38"/>
      <c r="C1039" s="91" t="str">
        <f>CONCATENATE(F1038," Complexity")</f>
        <v>68 Complexity</v>
      </c>
      <c r="D1039" s="91"/>
      <c r="E1039" s="3" t="s">
        <v>105</v>
      </c>
      <c r="F1039" s="155" t="s">
        <v>447</v>
      </c>
      <c r="G1039" s="3" t="s">
        <v>816</v>
      </c>
      <c r="H1039" s="3" t="s">
        <v>797</v>
      </c>
      <c r="I1039" s="35" t="s">
        <v>798</v>
      </c>
      <c r="J1039" s="36" t="s">
        <v>799</v>
      </c>
      <c r="K1039" s="36" t="s">
        <v>801</v>
      </c>
      <c r="L1039" s="37" t="s">
        <v>807</v>
      </c>
      <c r="M1039" s="38" t="s">
        <v>388</v>
      </c>
      <c r="N1039" s="3" t="s">
        <v>802</v>
      </c>
    </row>
    <row r="1040" spans="1:14" ht="12.75">
      <c r="A1040" s="38"/>
      <c r="C1040" s="53" t="s">
        <v>117</v>
      </c>
      <c r="D1040" s="54"/>
      <c r="E1040" s="1" t="s">
        <v>101</v>
      </c>
      <c r="F1040" s="39">
        <v>4</v>
      </c>
      <c r="G1040" s="19" t="s">
        <v>98</v>
      </c>
      <c r="H1040" s="1"/>
      <c r="I1040" s="1"/>
      <c r="J1040" s="1"/>
      <c r="K1040" s="1" t="s">
        <v>80</v>
      </c>
      <c r="L1040" s="1"/>
      <c r="M1040" s="1"/>
      <c r="N1040" s="41" t="s">
        <v>1103</v>
      </c>
    </row>
    <row r="1041" spans="1:14" ht="25.5">
      <c r="A1041" s="38"/>
      <c r="C1041" s="63" t="s">
        <v>825</v>
      </c>
      <c r="D1041" s="64"/>
      <c r="E1041" s="22" t="s">
        <v>111</v>
      </c>
      <c r="F1041" s="39">
        <v>6</v>
      </c>
      <c r="G1041" s="11" t="s">
        <v>83</v>
      </c>
      <c r="H1041" s="31">
        <v>2</v>
      </c>
      <c r="I1041" s="31"/>
      <c r="J1041" s="31"/>
      <c r="K1041" s="31"/>
      <c r="L1041" s="31"/>
      <c r="M1041" s="39"/>
      <c r="N1041" s="135" t="s">
        <v>177</v>
      </c>
    </row>
    <row r="1042" spans="1:14" ht="12.75">
      <c r="A1042" s="38"/>
      <c r="C1042" s="53" t="s">
        <v>161</v>
      </c>
      <c r="D1042" s="54"/>
      <c r="E1042" s="1" t="s">
        <v>101</v>
      </c>
      <c r="F1042" s="39">
        <v>12</v>
      </c>
      <c r="G1042" s="19" t="s">
        <v>98</v>
      </c>
      <c r="H1042" s="1" t="s">
        <v>803</v>
      </c>
      <c r="I1042" s="1">
        <v>1</v>
      </c>
      <c r="J1042" s="1">
        <v>1</v>
      </c>
      <c r="K1042" s="1"/>
      <c r="L1042" s="1"/>
      <c r="M1042" s="1" t="s">
        <v>389</v>
      </c>
      <c r="N1042" s="136" t="s">
        <v>15</v>
      </c>
    </row>
    <row r="1043" spans="1:14" ht="12.75">
      <c r="A1043" s="38"/>
      <c r="C1043" s="53" t="s">
        <v>149</v>
      </c>
      <c r="D1043" s="54"/>
      <c r="E1043" s="1" t="s">
        <v>101</v>
      </c>
      <c r="F1043" s="39">
        <v>9</v>
      </c>
      <c r="G1043" s="16" t="s">
        <v>102</v>
      </c>
      <c r="H1043" s="1">
        <v>3</v>
      </c>
      <c r="I1043" s="1">
        <v>1</v>
      </c>
      <c r="J1043" s="1"/>
      <c r="K1043" s="1"/>
      <c r="L1043" s="1"/>
      <c r="M1043" s="1"/>
      <c r="N1043" s="41" t="s">
        <v>1113</v>
      </c>
    </row>
    <row r="1044" spans="1:14" ht="12.75">
      <c r="A1044" s="38"/>
      <c r="C1044" s="53" t="s">
        <v>470</v>
      </c>
      <c r="D1044" s="54"/>
      <c r="E1044" s="1" t="s">
        <v>101</v>
      </c>
      <c r="F1044" s="39">
        <v>5</v>
      </c>
      <c r="G1044" s="19" t="s">
        <v>98</v>
      </c>
      <c r="H1044" s="6"/>
      <c r="I1044" s="6"/>
      <c r="J1044" s="1"/>
      <c r="K1044" s="1">
        <v>2</v>
      </c>
      <c r="L1044" s="1"/>
      <c r="M1044" s="1"/>
      <c r="N1044" s="41" t="s">
        <v>199</v>
      </c>
    </row>
    <row r="1045" spans="1:14" ht="12.75">
      <c r="A1045" s="38"/>
      <c r="C1045" s="57" t="s">
        <v>834</v>
      </c>
      <c r="D1045" s="58"/>
      <c r="E1045" s="1" t="s">
        <v>101</v>
      </c>
      <c r="F1045" s="39">
        <v>1</v>
      </c>
      <c r="G1045" s="11" t="s">
        <v>83</v>
      </c>
      <c r="H1045" s="31">
        <v>3</v>
      </c>
      <c r="I1045" s="31"/>
      <c r="J1045" s="31"/>
      <c r="K1045" s="31"/>
      <c r="L1045" s="31"/>
      <c r="M1045" s="39"/>
      <c r="N1045" s="135" t="s">
        <v>1114</v>
      </c>
    </row>
    <row r="1046" spans="1:14" ht="25.5">
      <c r="A1046" s="38"/>
      <c r="C1046" s="65" t="s">
        <v>418</v>
      </c>
      <c r="D1046" s="66"/>
      <c r="E1046" s="20" t="s">
        <v>110</v>
      </c>
      <c r="F1046" s="39">
        <v>11</v>
      </c>
      <c r="G1046" s="28" t="s">
        <v>509</v>
      </c>
      <c r="H1046" s="6"/>
      <c r="I1046" s="6"/>
      <c r="J1046" s="1"/>
      <c r="K1046" s="1"/>
      <c r="L1046" s="1"/>
      <c r="M1046" s="1" t="s">
        <v>785</v>
      </c>
      <c r="N1046" s="4" t="s">
        <v>402</v>
      </c>
    </row>
    <row r="1047" spans="1:14" ht="12.75">
      <c r="A1047" s="38"/>
      <c r="C1047" s="61" t="s">
        <v>260</v>
      </c>
      <c r="D1047" s="62"/>
      <c r="E1047" s="8" t="s">
        <v>112</v>
      </c>
      <c r="F1047" s="39">
        <v>7</v>
      </c>
      <c r="G1047" s="16" t="s">
        <v>102</v>
      </c>
      <c r="H1047" s="1"/>
      <c r="I1047" s="1"/>
      <c r="J1047" s="1"/>
      <c r="K1047" s="1">
        <v>2</v>
      </c>
      <c r="L1047" s="1"/>
      <c r="M1047" s="1"/>
      <c r="N1047" s="41" t="s">
        <v>9</v>
      </c>
    </row>
    <row r="1048" spans="1:14" ht="12.75">
      <c r="A1048" s="38"/>
      <c r="C1048" s="71" t="s">
        <v>853</v>
      </c>
      <c r="D1048" s="72"/>
      <c r="E1048" s="1" t="s">
        <v>101</v>
      </c>
      <c r="F1048" s="39">
        <v>11</v>
      </c>
      <c r="G1048" s="12" t="s">
        <v>818</v>
      </c>
      <c r="H1048" s="1">
        <v>2</v>
      </c>
      <c r="I1048" s="1"/>
      <c r="J1048" s="1"/>
      <c r="K1048" s="1" t="s">
        <v>803</v>
      </c>
      <c r="L1048" s="1"/>
      <c r="M1048" s="1"/>
      <c r="N1048" s="41" t="s">
        <v>1030</v>
      </c>
    </row>
    <row r="1049" spans="1:14" ht="12.75">
      <c r="A1049" s="38"/>
      <c r="C1049" s="49" t="s">
        <v>97</v>
      </c>
      <c r="D1049" s="50"/>
      <c r="E1049" s="5" t="s">
        <v>106</v>
      </c>
      <c r="F1049" s="39">
        <v>2</v>
      </c>
      <c r="G1049" s="12" t="s">
        <v>818</v>
      </c>
      <c r="H1049" s="1"/>
      <c r="I1049" s="1"/>
      <c r="J1049" s="1"/>
      <c r="K1049" s="1" t="s">
        <v>803</v>
      </c>
      <c r="L1049" s="1"/>
      <c r="M1049" s="1"/>
      <c r="N1049" s="4" t="s">
        <v>808</v>
      </c>
    </row>
    <row r="1050" spans="1:13" ht="12.75">
      <c r="A1050" s="38"/>
      <c r="C1050" s="152" t="str">
        <f>CONCATENATE("Set #",B1038)</f>
        <v>Set #63</v>
      </c>
      <c r="D1050" s="154">
        <f>IF(COUNTIF(M1040:M1049,"C")&gt;0,"Curses","")</f>
      </c>
      <c r="F1050" s="155"/>
      <c r="H1050" s="3">
        <f>COUNTA(H1040:H1049)</f>
        <v>5</v>
      </c>
      <c r="I1050" s="3">
        <f>COUNTA(I1040:I1049)</f>
        <v>2</v>
      </c>
      <c r="J1050" s="3">
        <f>COUNTA(J1040:J1049)</f>
        <v>1</v>
      </c>
      <c r="K1050" s="3">
        <f>COUNTA(K1040:K1049)</f>
        <v>5</v>
      </c>
      <c r="M1050" s="38">
        <f>COUNTIF(M1040:M1049,"DS")+COUNTIF(M1040:M1049,"VS")+COUNTIF(M1040:M1049,"Y")+COUNTIF(M1040:M1049,"Y,O")</f>
        <v>1</v>
      </c>
    </row>
    <row r="1051" spans="1:6" ht="12.75">
      <c r="A1051" s="38"/>
      <c r="C1051" s="33">
        <f>IF(COUNTIF(K1040:K1049,"CT")&gt;0,"Coin Token","")</f>
      </c>
      <c r="D1051" s="33">
        <f>IF(COUNTIF(L1040:L1049,"VT")&gt;0,"Vict. Token","")</f>
      </c>
      <c r="F1051" s="38"/>
    </row>
    <row r="1052" spans="1:6" ht="12.75">
      <c r="A1052" s="38"/>
      <c r="F1052" s="155"/>
    </row>
    <row r="1053" spans="1:14" ht="12.75">
      <c r="A1053" s="38"/>
      <c r="B1053" s="3">
        <v>64</v>
      </c>
      <c r="C1053" s="89" t="s">
        <v>408</v>
      </c>
      <c r="F1053" s="38">
        <f>SUM(F1055:F1064)</f>
        <v>67</v>
      </c>
      <c r="G1053" s="34"/>
      <c r="H1053" s="3" t="s">
        <v>800</v>
      </c>
      <c r="I1053" s="35" t="s">
        <v>800</v>
      </c>
      <c r="J1053" s="36" t="s">
        <v>800</v>
      </c>
      <c r="K1053" s="36" t="s">
        <v>800</v>
      </c>
      <c r="L1053" s="37" t="s">
        <v>800</v>
      </c>
      <c r="M1053" s="38"/>
      <c r="N1053" s="3" t="s">
        <v>800</v>
      </c>
    </row>
    <row r="1054" spans="1:14" ht="12.75">
      <c r="A1054" s="38"/>
      <c r="C1054" s="91" t="str">
        <f>CONCATENATE(F1053," Complexity")</f>
        <v>67 Complexity</v>
      </c>
      <c r="D1054" s="91"/>
      <c r="E1054" s="3" t="s">
        <v>105</v>
      </c>
      <c r="F1054" s="38" t="s">
        <v>447</v>
      </c>
      <c r="G1054" s="3" t="s">
        <v>816</v>
      </c>
      <c r="H1054" s="3" t="s">
        <v>797</v>
      </c>
      <c r="I1054" s="35" t="s">
        <v>798</v>
      </c>
      <c r="J1054" s="36" t="s">
        <v>799</v>
      </c>
      <c r="K1054" s="36" t="s">
        <v>801</v>
      </c>
      <c r="L1054" s="37" t="s">
        <v>807</v>
      </c>
      <c r="M1054" s="38" t="s">
        <v>388</v>
      </c>
      <c r="N1054" s="3" t="s">
        <v>802</v>
      </c>
    </row>
    <row r="1055" spans="1:14" ht="12.75">
      <c r="A1055" s="38"/>
      <c r="C1055" s="53" t="s">
        <v>411</v>
      </c>
      <c r="D1055" s="54"/>
      <c r="E1055" s="1" t="s">
        <v>101</v>
      </c>
      <c r="F1055" s="39">
        <v>11</v>
      </c>
      <c r="G1055" s="28" t="s">
        <v>509</v>
      </c>
      <c r="H1055" s="6"/>
      <c r="I1055" s="6">
        <v>1</v>
      </c>
      <c r="J1055" s="1">
        <v>1</v>
      </c>
      <c r="K1055" s="5" t="s">
        <v>605</v>
      </c>
      <c r="L1055" s="1"/>
      <c r="M1055" s="1"/>
      <c r="N1055" s="133" t="s">
        <v>1104</v>
      </c>
    </row>
    <row r="1056" spans="1:14" ht="12.75">
      <c r="A1056" s="38"/>
      <c r="C1056" s="53" t="s">
        <v>118</v>
      </c>
      <c r="D1056" s="54"/>
      <c r="E1056" s="1" t="s">
        <v>101</v>
      </c>
      <c r="F1056" s="39">
        <v>3</v>
      </c>
      <c r="G1056" s="15" t="s">
        <v>103</v>
      </c>
      <c r="H1056" s="1">
        <v>3</v>
      </c>
      <c r="I1056" s="1"/>
      <c r="J1056" s="1"/>
      <c r="K1056" s="1"/>
      <c r="L1056" s="1"/>
      <c r="M1056" s="1"/>
      <c r="N1056" s="41" t="s">
        <v>1111</v>
      </c>
    </row>
    <row r="1057" spans="1:14" ht="12.75">
      <c r="A1057" s="38"/>
      <c r="C1057" s="49" t="s">
        <v>414</v>
      </c>
      <c r="D1057" s="50"/>
      <c r="E1057" s="5" t="s">
        <v>106</v>
      </c>
      <c r="F1057" s="39">
        <v>6</v>
      </c>
      <c r="G1057" s="28" t="s">
        <v>509</v>
      </c>
      <c r="H1057" s="6"/>
      <c r="I1057" s="6"/>
      <c r="J1057" s="1"/>
      <c r="K1057" s="1">
        <v>1</v>
      </c>
      <c r="L1057" s="1"/>
      <c r="M1057" s="1"/>
      <c r="N1057" s="41" t="s">
        <v>2</v>
      </c>
    </row>
    <row r="1058" spans="1:14" ht="12.75">
      <c r="A1058" s="38"/>
      <c r="C1058" s="53" t="s">
        <v>149</v>
      </c>
      <c r="D1058" s="54"/>
      <c r="E1058" s="1" t="s">
        <v>101</v>
      </c>
      <c r="F1058" s="39">
        <v>9</v>
      </c>
      <c r="G1058" s="16" t="s">
        <v>102</v>
      </c>
      <c r="H1058" s="1">
        <v>3</v>
      </c>
      <c r="I1058" s="1">
        <v>1</v>
      </c>
      <c r="J1058" s="1"/>
      <c r="K1058" s="1"/>
      <c r="L1058" s="1"/>
      <c r="M1058" s="1"/>
      <c r="N1058" s="41" t="s">
        <v>1113</v>
      </c>
    </row>
    <row r="1059" spans="1:14" ht="12.75">
      <c r="A1059" s="38"/>
      <c r="C1059" s="53" t="s">
        <v>219</v>
      </c>
      <c r="D1059" s="54"/>
      <c r="E1059" s="1" t="s">
        <v>101</v>
      </c>
      <c r="F1059" s="39">
        <v>5</v>
      </c>
      <c r="G1059" s="16" t="s">
        <v>102</v>
      </c>
      <c r="H1059" s="1"/>
      <c r="I1059" s="1"/>
      <c r="J1059" s="1">
        <v>1</v>
      </c>
      <c r="K1059" s="1" t="s">
        <v>803</v>
      </c>
      <c r="L1059" s="1"/>
      <c r="M1059" s="1" t="s">
        <v>389</v>
      </c>
      <c r="N1059" s="41" t="s">
        <v>56</v>
      </c>
    </row>
    <row r="1060" spans="1:14" ht="25.5">
      <c r="A1060" s="38"/>
      <c r="C1060" s="65" t="s">
        <v>418</v>
      </c>
      <c r="D1060" s="66"/>
      <c r="E1060" s="20" t="s">
        <v>110</v>
      </c>
      <c r="F1060" s="39">
        <v>11</v>
      </c>
      <c r="G1060" s="45" t="s">
        <v>509</v>
      </c>
      <c r="H1060" s="6"/>
      <c r="I1060" s="6"/>
      <c r="J1060" s="1"/>
      <c r="K1060" s="1"/>
      <c r="L1060" s="1"/>
      <c r="M1060" s="1" t="s">
        <v>785</v>
      </c>
      <c r="N1060" s="4" t="s">
        <v>402</v>
      </c>
    </row>
    <row r="1061" spans="1:14" ht="25.5">
      <c r="A1061" s="38"/>
      <c r="C1061" s="53" t="s">
        <v>221</v>
      </c>
      <c r="D1061" s="54"/>
      <c r="E1061" s="1" t="s">
        <v>101</v>
      </c>
      <c r="F1061" s="39">
        <v>4</v>
      </c>
      <c r="G1061" s="16" t="s">
        <v>102</v>
      </c>
      <c r="H1061" s="1"/>
      <c r="I1061" s="1"/>
      <c r="J1061" s="1"/>
      <c r="K1061" s="1"/>
      <c r="L1061" s="1"/>
      <c r="M1061" s="1" t="s">
        <v>103</v>
      </c>
      <c r="N1061" s="4" t="s">
        <v>937</v>
      </c>
    </row>
    <row r="1062" spans="1:14" ht="25.5">
      <c r="A1062" s="38"/>
      <c r="C1062" s="53" t="s">
        <v>277</v>
      </c>
      <c r="D1062" s="54"/>
      <c r="E1062" s="1" t="s">
        <v>101</v>
      </c>
      <c r="F1062" s="39">
        <v>7</v>
      </c>
      <c r="G1062" s="18" t="s">
        <v>99</v>
      </c>
      <c r="H1062" s="1"/>
      <c r="I1062" s="1"/>
      <c r="J1062" s="1"/>
      <c r="K1062" s="1">
        <v>3</v>
      </c>
      <c r="L1062" s="1"/>
      <c r="M1062" s="1"/>
      <c r="N1062" s="41" t="s">
        <v>8</v>
      </c>
    </row>
    <row r="1063" spans="1:14" ht="12.75">
      <c r="A1063" s="38"/>
      <c r="C1063" s="61" t="s">
        <v>260</v>
      </c>
      <c r="D1063" s="62"/>
      <c r="E1063" s="8" t="s">
        <v>112</v>
      </c>
      <c r="F1063" s="39">
        <v>7</v>
      </c>
      <c r="G1063" s="16" t="s">
        <v>102</v>
      </c>
      <c r="H1063" s="1"/>
      <c r="I1063" s="1"/>
      <c r="J1063" s="1"/>
      <c r="K1063" s="1">
        <v>2</v>
      </c>
      <c r="L1063" s="1"/>
      <c r="M1063" s="1"/>
      <c r="N1063" s="41" t="s">
        <v>9</v>
      </c>
    </row>
    <row r="1064" spans="1:14" ht="12.75">
      <c r="A1064" s="38"/>
      <c r="C1064" s="53" t="s">
        <v>507</v>
      </c>
      <c r="D1064" s="54"/>
      <c r="E1064" s="1" t="s">
        <v>101</v>
      </c>
      <c r="F1064" s="39">
        <v>4</v>
      </c>
      <c r="G1064" s="104" t="s">
        <v>446</v>
      </c>
      <c r="H1064" s="1">
        <v>3</v>
      </c>
      <c r="I1064" s="1"/>
      <c r="J1064" s="1">
        <v>1</v>
      </c>
      <c r="K1064" s="1">
        <v>3</v>
      </c>
      <c r="L1064" s="1"/>
      <c r="M1064" s="1"/>
      <c r="N1064" s="41" t="s">
        <v>14</v>
      </c>
    </row>
    <row r="1065" spans="1:13" ht="12.75">
      <c r="A1065" s="38"/>
      <c r="C1065" s="152" t="str">
        <f>CONCATENATE("Set #",B1053)</f>
        <v>Set #64</v>
      </c>
      <c r="D1065" s="154">
        <f>IF(COUNTIF(M1055:M1064,"C")&gt;0,"Curses","")</f>
      </c>
      <c r="F1065" s="155"/>
      <c r="H1065" s="3">
        <f>COUNTA(H1055:H1064)</f>
        <v>3</v>
      </c>
      <c r="I1065" s="3">
        <f>COUNTA(I1055:I1064)</f>
        <v>2</v>
      </c>
      <c r="J1065" s="3">
        <f>COUNTA(J1055:J1064)</f>
        <v>3</v>
      </c>
      <c r="K1065" s="3">
        <f>COUNTA(K1055:K1064)</f>
        <v>6</v>
      </c>
      <c r="M1065" s="38">
        <f>COUNTIF(M1055:M1064,"DS")+COUNTIF(M1055:M1064,"VS")+COUNTIF(M1055:M1064,"Y")+COUNTIF(M1055:M1064,"Y,O")</f>
        <v>1</v>
      </c>
    </row>
    <row r="1066" spans="1:13" ht="12.75">
      <c r="A1066" s="38"/>
      <c r="C1066" s="33" t="str">
        <f>IF(COUNTIF(K1055:K1064,"CT")&gt;0,"Coin Token","")</f>
        <v>Coin Token</v>
      </c>
      <c r="D1066" s="33">
        <f>IF(COUNTIF(L1055:L1064,"VT")&gt;0,"Vict. Token","")</f>
      </c>
      <c r="F1066" s="155"/>
      <c r="M1066" s="38"/>
    </row>
    <row r="1067" spans="1:13" ht="12.75">
      <c r="A1067" s="38"/>
      <c r="F1067" s="155"/>
      <c r="M1067" s="38"/>
    </row>
    <row r="1068" spans="1:14" ht="12.75">
      <c r="A1068" s="38"/>
      <c r="B1068" s="3">
        <v>65</v>
      </c>
      <c r="C1068" s="89" t="s">
        <v>126</v>
      </c>
      <c r="F1068" s="38">
        <f>SUM(F1070:F1079)</f>
        <v>73</v>
      </c>
      <c r="G1068" s="34"/>
      <c r="H1068" s="3" t="s">
        <v>800</v>
      </c>
      <c r="I1068" s="35" t="s">
        <v>800</v>
      </c>
      <c r="J1068" s="36" t="s">
        <v>800</v>
      </c>
      <c r="K1068" s="36" t="s">
        <v>800</v>
      </c>
      <c r="L1068" s="37" t="s">
        <v>800</v>
      </c>
      <c r="M1068" s="38"/>
      <c r="N1068" s="3" t="s">
        <v>800</v>
      </c>
    </row>
    <row r="1069" spans="1:14" ht="12.75">
      <c r="A1069" s="38"/>
      <c r="C1069" s="91" t="str">
        <f>CONCATENATE(F1068," Complexity")</f>
        <v>73 Complexity</v>
      </c>
      <c r="D1069" s="91"/>
      <c r="E1069" s="3" t="s">
        <v>105</v>
      </c>
      <c r="F1069" s="38" t="s">
        <v>447</v>
      </c>
      <c r="G1069" s="3" t="s">
        <v>816</v>
      </c>
      <c r="H1069" s="3" t="s">
        <v>797</v>
      </c>
      <c r="I1069" s="35" t="s">
        <v>798</v>
      </c>
      <c r="J1069" s="36" t="s">
        <v>799</v>
      </c>
      <c r="K1069" s="36" t="s">
        <v>801</v>
      </c>
      <c r="L1069" s="37" t="s">
        <v>807</v>
      </c>
      <c r="M1069" s="38" t="s">
        <v>388</v>
      </c>
      <c r="N1069" s="3" t="s">
        <v>802</v>
      </c>
    </row>
    <row r="1070" spans="1:14" ht="25.5">
      <c r="A1070" s="38"/>
      <c r="C1070" s="53" t="s">
        <v>134</v>
      </c>
      <c r="D1070" s="54"/>
      <c r="E1070" s="1" t="s">
        <v>101</v>
      </c>
      <c r="F1070" s="39">
        <v>11</v>
      </c>
      <c r="G1070" s="18" t="s">
        <v>99</v>
      </c>
      <c r="H1070" s="1"/>
      <c r="I1070" s="1"/>
      <c r="J1070" s="1"/>
      <c r="K1070" s="1">
        <v>2</v>
      </c>
      <c r="L1070" s="1"/>
      <c r="M1070" s="1"/>
      <c r="N1070" s="41" t="s">
        <v>1118</v>
      </c>
    </row>
    <row r="1071" spans="1:14" ht="12.75">
      <c r="A1071" s="38"/>
      <c r="C1071" s="53" t="s">
        <v>138</v>
      </c>
      <c r="D1071" s="54"/>
      <c r="E1071" s="1" t="s">
        <v>101</v>
      </c>
      <c r="F1071" s="39">
        <v>10</v>
      </c>
      <c r="G1071" s="19" t="s">
        <v>98</v>
      </c>
      <c r="H1071" s="1">
        <v>1</v>
      </c>
      <c r="I1071" s="1">
        <v>1</v>
      </c>
      <c r="J1071" s="1"/>
      <c r="K1071" s="1"/>
      <c r="L1071" s="1"/>
      <c r="M1071" s="1"/>
      <c r="N1071" s="41" t="s">
        <v>178</v>
      </c>
    </row>
    <row r="1072" spans="1:14" ht="25.5">
      <c r="A1072" s="38"/>
      <c r="C1072" s="53" t="s">
        <v>152</v>
      </c>
      <c r="D1072" s="54"/>
      <c r="E1072" s="1" t="s">
        <v>101</v>
      </c>
      <c r="F1072" s="39">
        <v>7</v>
      </c>
      <c r="G1072" s="18" t="s">
        <v>99</v>
      </c>
      <c r="H1072" s="1"/>
      <c r="I1072" s="1"/>
      <c r="J1072" s="1"/>
      <c r="K1072" s="1"/>
      <c r="L1072" s="1"/>
      <c r="M1072" s="1" t="s">
        <v>389</v>
      </c>
      <c r="N1072" s="4" t="s">
        <v>715</v>
      </c>
    </row>
    <row r="1073" spans="1:14" ht="12.75">
      <c r="A1073" s="38"/>
      <c r="C1073" s="49" t="s">
        <v>414</v>
      </c>
      <c r="D1073" s="50"/>
      <c r="E1073" s="5" t="s">
        <v>106</v>
      </c>
      <c r="F1073" s="39">
        <v>6</v>
      </c>
      <c r="G1073" s="28" t="s">
        <v>509</v>
      </c>
      <c r="H1073" s="6"/>
      <c r="I1073" s="6"/>
      <c r="J1073" s="1"/>
      <c r="K1073" s="1">
        <v>1</v>
      </c>
      <c r="L1073" s="1"/>
      <c r="M1073" s="1"/>
      <c r="N1073" s="41" t="s">
        <v>2</v>
      </c>
    </row>
    <row r="1074" spans="1:14" ht="12.75">
      <c r="A1074" s="38"/>
      <c r="C1074" s="61" t="s">
        <v>214</v>
      </c>
      <c r="D1074" s="62"/>
      <c r="E1074" s="8" t="s">
        <v>112</v>
      </c>
      <c r="F1074" s="39">
        <v>13</v>
      </c>
      <c r="G1074" s="16" t="s">
        <v>102</v>
      </c>
      <c r="H1074" s="1">
        <v>1</v>
      </c>
      <c r="I1074" s="1">
        <v>1</v>
      </c>
      <c r="J1074" s="1"/>
      <c r="K1074" s="1"/>
      <c r="L1074" s="1"/>
      <c r="M1074" s="1"/>
      <c r="N1074" s="41" t="s">
        <v>1108</v>
      </c>
    </row>
    <row r="1075" spans="1:14" ht="12.75">
      <c r="A1075" s="38"/>
      <c r="C1075" s="53" t="s">
        <v>219</v>
      </c>
      <c r="D1075" s="54"/>
      <c r="E1075" s="1" t="s">
        <v>101</v>
      </c>
      <c r="F1075" s="39">
        <v>5</v>
      </c>
      <c r="G1075" s="16" t="s">
        <v>102</v>
      </c>
      <c r="H1075" s="1"/>
      <c r="I1075" s="1"/>
      <c r="J1075" s="1">
        <v>1</v>
      </c>
      <c r="K1075" s="1" t="s">
        <v>803</v>
      </c>
      <c r="L1075" s="1"/>
      <c r="M1075" s="1" t="s">
        <v>389</v>
      </c>
      <c r="N1075" s="41" t="s">
        <v>56</v>
      </c>
    </row>
    <row r="1076" spans="1:14" ht="12.75">
      <c r="A1076" s="38"/>
      <c r="C1076" s="67" t="s">
        <v>230</v>
      </c>
      <c r="D1076" s="68"/>
      <c r="E1076" s="21" t="s">
        <v>107</v>
      </c>
      <c r="F1076" s="39">
        <v>2</v>
      </c>
      <c r="G1076" s="18" t="s">
        <v>99</v>
      </c>
      <c r="H1076" s="1"/>
      <c r="I1076" s="1"/>
      <c r="J1076" s="1"/>
      <c r="K1076" s="1"/>
      <c r="L1076" s="1" t="s">
        <v>803</v>
      </c>
      <c r="M1076" s="1"/>
      <c r="N1076" s="4" t="s">
        <v>1003</v>
      </c>
    </row>
    <row r="1077" spans="1:14" ht="25.5">
      <c r="A1077" s="38"/>
      <c r="C1077" s="53" t="s">
        <v>258</v>
      </c>
      <c r="D1077" s="54"/>
      <c r="E1077" s="1" t="s">
        <v>101</v>
      </c>
      <c r="F1077" s="39">
        <v>5</v>
      </c>
      <c r="G1077" s="16" t="s">
        <v>102</v>
      </c>
      <c r="H1077" s="1" t="s">
        <v>789</v>
      </c>
      <c r="I1077" s="1"/>
      <c r="J1077" s="1"/>
      <c r="K1077" s="1"/>
      <c r="L1077" s="1"/>
      <c r="M1077" s="1"/>
      <c r="N1077" s="4" t="s">
        <v>868</v>
      </c>
    </row>
    <row r="1078" spans="1:14" ht="12.75">
      <c r="A1078" s="38"/>
      <c r="C1078" s="81" t="s">
        <v>847</v>
      </c>
      <c r="D1078" s="82"/>
      <c r="E1078" s="20" t="s">
        <v>110</v>
      </c>
      <c r="F1078" s="39">
        <v>8</v>
      </c>
      <c r="G1078" s="12" t="s">
        <v>818</v>
      </c>
      <c r="H1078" s="1"/>
      <c r="I1078" s="1"/>
      <c r="J1078" s="1"/>
      <c r="K1078" s="1">
        <v>2</v>
      </c>
      <c r="L1078" s="1"/>
      <c r="M1078" s="23" t="s">
        <v>100</v>
      </c>
      <c r="N1078" s="41" t="s">
        <v>1028</v>
      </c>
    </row>
    <row r="1079" spans="1:14" ht="12.75">
      <c r="A1079" s="38"/>
      <c r="C1079" s="53" t="s">
        <v>155</v>
      </c>
      <c r="D1079" s="54"/>
      <c r="E1079" s="1" t="s">
        <v>101</v>
      </c>
      <c r="F1079" s="39">
        <v>6</v>
      </c>
      <c r="G1079" s="104" t="s">
        <v>446</v>
      </c>
      <c r="H1079" s="1">
        <v>2</v>
      </c>
      <c r="I1079" s="1"/>
      <c r="J1079" s="1"/>
      <c r="K1079" s="1">
        <v>2</v>
      </c>
      <c r="L1079" s="1"/>
      <c r="M1079" s="1" t="s">
        <v>777</v>
      </c>
      <c r="N1079" s="41" t="s">
        <v>1037</v>
      </c>
    </row>
    <row r="1080" spans="1:13" ht="12.75">
      <c r="A1080" s="38"/>
      <c r="C1080" s="152" t="str">
        <f>CONCATENATE("Set #",B1068)</f>
        <v>Set #65</v>
      </c>
      <c r="D1080" s="154" t="str">
        <f>IF(COUNTIF(M1070:M1079,"C")&gt;0,"Curses","")</f>
        <v>Curses</v>
      </c>
      <c r="F1080" s="38"/>
      <c r="H1080" s="3">
        <f>COUNTA(H1070:H1079)</f>
        <v>4</v>
      </c>
      <c r="I1080" s="3">
        <f>COUNTA(I1070:I1079)</f>
        <v>2</v>
      </c>
      <c r="J1080" s="3">
        <f>COUNTA(J1070:J1079)</f>
        <v>1</v>
      </c>
      <c r="K1080" s="3">
        <f>COUNTA(K1070:K1079)</f>
        <v>5</v>
      </c>
      <c r="M1080" s="38">
        <f>COUNTIF(M1070:M1079,"DS")+COUNTIF(M1070:M1079,"VS")+COUNTIF(M1070:M1079,"Y")+COUNTIF(M1070:M1079,"Y,O")</f>
        <v>3</v>
      </c>
    </row>
    <row r="1081" spans="1:6" ht="12.75">
      <c r="A1081" s="38"/>
      <c r="C1081" s="33">
        <f>IF(COUNTIF(K1070:K1079,"CT")&gt;0,"Coin Token","")</f>
      </c>
      <c r="D1081" s="33">
        <f>IF(COUNTIF(L1070:L1079,"VT")&gt;0,"Vict. Token","")</f>
      </c>
      <c r="F1081" s="155"/>
    </row>
    <row r="1082" spans="1:6" ht="12.75">
      <c r="A1082" s="38"/>
      <c r="F1082" s="155"/>
    </row>
    <row r="1083" spans="1:14" ht="12.75">
      <c r="A1083" s="38"/>
      <c r="B1083" s="3">
        <v>66</v>
      </c>
      <c r="C1083" s="89" t="s">
        <v>485</v>
      </c>
      <c r="F1083" s="38">
        <f>SUM(F1085:F1094)</f>
        <v>67</v>
      </c>
      <c r="G1083" s="34"/>
      <c r="H1083" s="3" t="s">
        <v>800</v>
      </c>
      <c r="I1083" s="35" t="s">
        <v>800</v>
      </c>
      <c r="J1083" s="36" t="s">
        <v>800</v>
      </c>
      <c r="K1083" s="36" t="s">
        <v>800</v>
      </c>
      <c r="L1083" s="37" t="s">
        <v>800</v>
      </c>
      <c r="M1083" s="38"/>
      <c r="N1083" s="3" t="s">
        <v>800</v>
      </c>
    </row>
    <row r="1084" spans="1:14" ht="12.75">
      <c r="A1084" s="38"/>
      <c r="C1084" s="91" t="str">
        <f>CONCATENATE(F1083," Complexity")</f>
        <v>67 Complexity</v>
      </c>
      <c r="D1084" s="91"/>
      <c r="E1084" s="3" t="s">
        <v>105</v>
      </c>
      <c r="F1084" s="38" t="s">
        <v>447</v>
      </c>
      <c r="G1084" s="3" t="s">
        <v>816</v>
      </c>
      <c r="H1084" s="3" t="s">
        <v>797</v>
      </c>
      <c r="I1084" s="35" t="s">
        <v>798</v>
      </c>
      <c r="J1084" s="36" t="s">
        <v>799</v>
      </c>
      <c r="K1084" s="36" t="s">
        <v>801</v>
      </c>
      <c r="L1084" s="37" t="s">
        <v>807</v>
      </c>
      <c r="M1084" s="38" t="s">
        <v>388</v>
      </c>
      <c r="N1084" s="3" t="s">
        <v>802</v>
      </c>
    </row>
    <row r="1085" spans="1:14" ht="12.75">
      <c r="A1085" s="38"/>
      <c r="C1085" s="53" t="s">
        <v>131</v>
      </c>
      <c r="D1085" s="54"/>
      <c r="E1085" s="1" t="s">
        <v>101</v>
      </c>
      <c r="F1085" s="39">
        <v>7</v>
      </c>
      <c r="G1085" s="9" t="s">
        <v>101</v>
      </c>
      <c r="H1085" s="1"/>
      <c r="I1085" s="1"/>
      <c r="J1085" s="1">
        <v>1</v>
      </c>
      <c r="K1085" s="1">
        <v>1</v>
      </c>
      <c r="L1085" s="1"/>
      <c r="M1085" s="1"/>
      <c r="N1085" s="41" t="s">
        <v>0</v>
      </c>
    </row>
    <row r="1086" spans="1:14" ht="12.75">
      <c r="A1086" s="38"/>
      <c r="C1086" s="53" t="s">
        <v>130</v>
      </c>
      <c r="D1086" s="54"/>
      <c r="E1086" s="1" t="s">
        <v>101</v>
      </c>
      <c r="F1086" s="39">
        <v>10</v>
      </c>
      <c r="G1086" s="16" t="s">
        <v>102</v>
      </c>
      <c r="H1086" s="1">
        <v>1</v>
      </c>
      <c r="I1086" s="1">
        <v>1</v>
      </c>
      <c r="J1086" s="1"/>
      <c r="K1086" s="1"/>
      <c r="L1086" s="1"/>
      <c r="M1086" s="1"/>
      <c r="N1086" s="41" t="s">
        <v>1106</v>
      </c>
    </row>
    <row r="1087" spans="1:14" ht="12.75">
      <c r="A1087" s="38"/>
      <c r="C1087" s="53" t="s">
        <v>151</v>
      </c>
      <c r="D1087" s="54"/>
      <c r="E1087" s="1" t="s">
        <v>101</v>
      </c>
      <c r="F1087" s="39">
        <v>10</v>
      </c>
      <c r="G1087" s="17" t="s">
        <v>100</v>
      </c>
      <c r="H1087" s="1">
        <v>1</v>
      </c>
      <c r="I1087" s="1">
        <v>1</v>
      </c>
      <c r="J1087" s="1"/>
      <c r="K1087" s="1"/>
      <c r="L1087" s="1"/>
      <c r="M1087" s="1"/>
      <c r="N1087" s="41" t="s">
        <v>53</v>
      </c>
    </row>
    <row r="1088" spans="1:14" ht="25.5">
      <c r="A1088" s="38"/>
      <c r="C1088" s="65" t="s">
        <v>158</v>
      </c>
      <c r="D1088" s="66"/>
      <c r="E1088" s="20" t="s">
        <v>110</v>
      </c>
      <c r="F1088" s="39">
        <v>6</v>
      </c>
      <c r="G1088" s="18" t="s">
        <v>99</v>
      </c>
      <c r="H1088" s="1">
        <v>2</v>
      </c>
      <c r="I1088" s="1"/>
      <c r="J1088" s="1"/>
      <c r="K1088" s="1"/>
      <c r="L1088" s="1"/>
      <c r="M1088" s="1"/>
      <c r="N1088" s="4" t="s">
        <v>74</v>
      </c>
    </row>
    <row r="1089" spans="1:14" ht="12.75">
      <c r="A1089" s="38"/>
      <c r="C1089" s="53" t="s">
        <v>207</v>
      </c>
      <c r="D1089" s="54"/>
      <c r="E1089" s="1" t="s">
        <v>101</v>
      </c>
      <c r="F1089" s="39">
        <v>5</v>
      </c>
      <c r="G1089" s="109" t="s">
        <v>104</v>
      </c>
      <c r="H1089" s="1">
        <v>4</v>
      </c>
      <c r="I1089" s="1"/>
      <c r="J1089" s="1"/>
      <c r="K1089" s="1"/>
      <c r="L1089" s="1"/>
      <c r="M1089" s="1"/>
      <c r="N1089" s="4" t="s">
        <v>864</v>
      </c>
    </row>
    <row r="1090" spans="1:14" ht="12.75">
      <c r="A1090" s="38"/>
      <c r="C1090" s="67" t="s">
        <v>235</v>
      </c>
      <c r="D1090" s="68"/>
      <c r="E1090" s="21" t="s">
        <v>107</v>
      </c>
      <c r="F1090" s="39">
        <v>6</v>
      </c>
      <c r="G1090" s="19" t="s">
        <v>98</v>
      </c>
      <c r="H1090" s="1"/>
      <c r="I1090" s="1"/>
      <c r="J1090" s="1"/>
      <c r="K1090" s="1"/>
      <c r="L1090" s="1" t="s">
        <v>803</v>
      </c>
      <c r="M1090" s="1" t="s">
        <v>817</v>
      </c>
      <c r="N1090" s="4" t="s">
        <v>1002</v>
      </c>
    </row>
    <row r="1091" spans="1:14" ht="12.75">
      <c r="A1091" s="38"/>
      <c r="C1091" s="65" t="s">
        <v>220</v>
      </c>
      <c r="D1091" s="66"/>
      <c r="E1091" s="20" t="s">
        <v>110</v>
      </c>
      <c r="F1091" s="39">
        <v>5</v>
      </c>
      <c r="G1091" s="16" t="s">
        <v>102</v>
      </c>
      <c r="H1091" s="1"/>
      <c r="I1091" s="1"/>
      <c r="J1091" s="1"/>
      <c r="K1091" s="1"/>
      <c r="L1091" s="1"/>
      <c r="M1091" s="23" t="s">
        <v>100</v>
      </c>
      <c r="N1091" s="4" t="s">
        <v>481</v>
      </c>
    </row>
    <row r="1092" spans="1:14" ht="25.5">
      <c r="A1092" s="38"/>
      <c r="C1092" s="53" t="s">
        <v>258</v>
      </c>
      <c r="D1092" s="54"/>
      <c r="E1092" s="1" t="s">
        <v>101</v>
      </c>
      <c r="F1092" s="39">
        <v>5</v>
      </c>
      <c r="G1092" s="16" t="s">
        <v>102</v>
      </c>
      <c r="H1092" s="1" t="s">
        <v>789</v>
      </c>
      <c r="I1092" s="1"/>
      <c r="J1092" s="1"/>
      <c r="K1092" s="1"/>
      <c r="L1092" s="1"/>
      <c r="M1092" s="1"/>
      <c r="N1092" s="4" t="s">
        <v>868</v>
      </c>
    </row>
    <row r="1093" spans="1:14" ht="12.75">
      <c r="A1093" s="38"/>
      <c r="C1093" s="49" t="s">
        <v>94</v>
      </c>
      <c r="D1093" s="50"/>
      <c r="E1093" s="5" t="s">
        <v>106</v>
      </c>
      <c r="F1093" s="39">
        <v>7</v>
      </c>
      <c r="G1093" s="12" t="s">
        <v>818</v>
      </c>
      <c r="H1093" s="1"/>
      <c r="I1093" s="1"/>
      <c r="J1093" s="1"/>
      <c r="K1093" s="1">
        <v>2</v>
      </c>
      <c r="L1093" s="1"/>
      <c r="M1093" s="1"/>
      <c r="N1093" s="41" t="s">
        <v>11</v>
      </c>
    </row>
    <row r="1094" spans="1:14" ht="12.75">
      <c r="A1094" s="38"/>
      <c r="C1094" s="53" t="s">
        <v>155</v>
      </c>
      <c r="D1094" s="54"/>
      <c r="E1094" s="1" t="s">
        <v>101</v>
      </c>
      <c r="F1094" s="39">
        <v>6</v>
      </c>
      <c r="G1094" s="104" t="s">
        <v>446</v>
      </c>
      <c r="H1094" s="1">
        <v>2</v>
      </c>
      <c r="I1094" s="1"/>
      <c r="J1094" s="1"/>
      <c r="K1094" s="1">
        <v>2</v>
      </c>
      <c r="L1094" s="1"/>
      <c r="M1094" s="1" t="s">
        <v>777</v>
      </c>
      <c r="N1094" s="41" t="s">
        <v>1037</v>
      </c>
    </row>
    <row r="1095" spans="1:13" ht="12.75">
      <c r="A1095" s="38"/>
      <c r="C1095" s="152" t="str">
        <f>CONCATENATE("Set #",B1083)</f>
        <v>Set #66</v>
      </c>
      <c r="D1095" s="154" t="str">
        <f>IF(COUNTIF(M1085:M1094,"C")&gt;0,"Curses","")</f>
        <v>Curses</v>
      </c>
      <c r="F1095" s="38"/>
      <c r="H1095" s="3">
        <f>COUNTA(H1085:H1094)</f>
        <v>6</v>
      </c>
      <c r="I1095" s="3">
        <f>COUNTA(I1085:I1094)</f>
        <v>2</v>
      </c>
      <c r="J1095" s="3">
        <f>COUNTA(J1085:J1094)</f>
        <v>1</v>
      </c>
      <c r="K1095" s="3">
        <f>COUNTA(K1085:K1094)</f>
        <v>3</v>
      </c>
      <c r="M1095" s="38">
        <f>COUNTIF(M1085:M1094,"DS")+COUNTIF(M1085:M1094,"VS")+COUNTIF(M1085:M1094,"Y")+COUNTIF(M1085:M1094,"Y,O")</f>
        <v>1</v>
      </c>
    </row>
    <row r="1096" spans="1:6" ht="12.75">
      <c r="A1096" s="38"/>
      <c r="C1096" s="33">
        <f>IF(COUNTIF(K1085:K1094,"CT")&gt;0,"Coin Token","")</f>
      </c>
      <c r="D1096" s="33">
        <f>IF(COUNTIF(L1085:L1094,"VT")&gt;0,"Vict. Token","")</f>
      </c>
      <c r="F1096" s="155"/>
    </row>
    <row r="1097" spans="1:6" ht="12.75">
      <c r="A1097" s="38"/>
      <c r="F1097" s="155"/>
    </row>
    <row r="1098" spans="1:14" ht="12.75">
      <c r="A1098" s="38"/>
      <c r="B1098" s="3">
        <v>67</v>
      </c>
      <c r="C1098" s="89" t="s">
        <v>124</v>
      </c>
      <c r="F1098" s="38">
        <f>SUM(F1100:F1109)</f>
        <v>79</v>
      </c>
      <c r="G1098" s="34"/>
      <c r="H1098" s="3" t="s">
        <v>800</v>
      </c>
      <c r="I1098" s="35" t="s">
        <v>800</v>
      </c>
      <c r="J1098" s="36" t="s">
        <v>800</v>
      </c>
      <c r="K1098" s="36" t="s">
        <v>800</v>
      </c>
      <c r="L1098" s="37" t="s">
        <v>800</v>
      </c>
      <c r="M1098" s="38"/>
      <c r="N1098" s="3" t="s">
        <v>800</v>
      </c>
    </row>
    <row r="1099" spans="1:14" ht="12.75">
      <c r="A1099" s="38"/>
      <c r="C1099" s="91" t="str">
        <f>CONCATENATE(F1098," Complexity")</f>
        <v>79 Complexity</v>
      </c>
      <c r="D1099" s="91"/>
      <c r="E1099" s="3" t="s">
        <v>105</v>
      </c>
      <c r="F1099" s="155" t="s">
        <v>447</v>
      </c>
      <c r="G1099" s="3" t="s">
        <v>816</v>
      </c>
      <c r="H1099" s="3" t="s">
        <v>797</v>
      </c>
      <c r="I1099" s="35" t="s">
        <v>798</v>
      </c>
      <c r="J1099" s="36" t="s">
        <v>799</v>
      </c>
      <c r="K1099" s="36" t="s">
        <v>801</v>
      </c>
      <c r="L1099" s="37" t="s">
        <v>807</v>
      </c>
      <c r="M1099" s="38" t="s">
        <v>388</v>
      </c>
      <c r="N1099" s="3" t="s">
        <v>802</v>
      </c>
    </row>
    <row r="1100" spans="1:14" ht="12.75">
      <c r="A1100" s="38"/>
      <c r="C1100" s="53" t="s">
        <v>411</v>
      </c>
      <c r="D1100" s="54"/>
      <c r="E1100" s="1" t="s">
        <v>101</v>
      </c>
      <c r="F1100" s="39">
        <v>11</v>
      </c>
      <c r="G1100" s="28" t="s">
        <v>509</v>
      </c>
      <c r="H1100" s="6"/>
      <c r="I1100" s="6">
        <v>1</v>
      </c>
      <c r="J1100" s="1">
        <v>1</v>
      </c>
      <c r="K1100" s="5" t="s">
        <v>605</v>
      </c>
      <c r="L1100" s="1"/>
      <c r="M1100" s="1"/>
      <c r="N1100" s="133" t="s">
        <v>1104</v>
      </c>
    </row>
    <row r="1101" spans="1:14" ht="12.75">
      <c r="A1101" s="38"/>
      <c r="C1101" s="53" t="s">
        <v>118</v>
      </c>
      <c r="D1101" s="54"/>
      <c r="E1101" s="1" t="s">
        <v>101</v>
      </c>
      <c r="F1101" s="39">
        <v>3</v>
      </c>
      <c r="G1101" s="15" t="s">
        <v>103</v>
      </c>
      <c r="H1101" s="1">
        <v>3</v>
      </c>
      <c r="I1101" s="1"/>
      <c r="J1101" s="1"/>
      <c r="K1101" s="1"/>
      <c r="L1101" s="1"/>
      <c r="M1101" s="1"/>
      <c r="N1101" s="41" t="s">
        <v>1111</v>
      </c>
    </row>
    <row r="1102" spans="1:14" ht="12.75">
      <c r="A1102" s="38"/>
      <c r="C1102" s="53" t="s">
        <v>140</v>
      </c>
      <c r="D1102" s="54"/>
      <c r="E1102" s="1" t="s">
        <v>101</v>
      </c>
      <c r="F1102" s="39">
        <v>8</v>
      </c>
      <c r="G1102" s="15" t="s">
        <v>103</v>
      </c>
      <c r="H1102" s="1">
        <v>2</v>
      </c>
      <c r="I1102" s="1"/>
      <c r="J1102" s="1"/>
      <c r="K1102" s="1"/>
      <c r="L1102" s="1"/>
      <c r="M1102" s="1" t="s">
        <v>777</v>
      </c>
      <c r="N1102" s="41" t="s">
        <v>1112</v>
      </c>
    </row>
    <row r="1103" spans="1:14" ht="25.5">
      <c r="A1103" s="38"/>
      <c r="C1103" s="69" t="s">
        <v>830</v>
      </c>
      <c r="D1103" s="70"/>
      <c r="E1103" s="22" t="s">
        <v>111</v>
      </c>
      <c r="F1103" s="39">
        <v>11</v>
      </c>
      <c r="G1103" s="12" t="s">
        <v>818</v>
      </c>
      <c r="H1103" s="1" t="s">
        <v>779</v>
      </c>
      <c r="I1103" s="1"/>
      <c r="J1103" s="1"/>
      <c r="K1103" s="1"/>
      <c r="L1103" s="1"/>
      <c r="M1103" s="1" t="s">
        <v>373</v>
      </c>
      <c r="N1103" s="4" t="s">
        <v>182</v>
      </c>
    </row>
    <row r="1104" spans="1:14" ht="25.5">
      <c r="A1104" s="38"/>
      <c r="C1104" s="53" t="s">
        <v>227</v>
      </c>
      <c r="D1104" s="54"/>
      <c r="E1104" s="1" t="s">
        <v>101</v>
      </c>
      <c r="F1104" s="39">
        <v>10</v>
      </c>
      <c r="G1104" s="18" t="s">
        <v>99</v>
      </c>
      <c r="H1104" s="1" t="s">
        <v>783</v>
      </c>
      <c r="I1104" s="1"/>
      <c r="J1104" s="1"/>
      <c r="K1104" s="1"/>
      <c r="L1104" s="1"/>
      <c r="M1104" s="1" t="s">
        <v>777</v>
      </c>
      <c r="N1104" s="4" t="s">
        <v>1080</v>
      </c>
    </row>
    <row r="1105" spans="1:14" ht="12.75">
      <c r="A1105" s="38"/>
      <c r="C1105" s="53" t="s">
        <v>229</v>
      </c>
      <c r="D1105" s="54"/>
      <c r="E1105" s="1" t="s">
        <v>101</v>
      </c>
      <c r="F1105" s="39">
        <v>7</v>
      </c>
      <c r="G1105" s="18" t="s">
        <v>99</v>
      </c>
      <c r="H1105" s="1"/>
      <c r="I1105" s="1"/>
      <c r="J1105" s="1">
        <v>1</v>
      </c>
      <c r="K1105" s="1">
        <v>2</v>
      </c>
      <c r="L1105" s="1"/>
      <c r="M1105" s="1"/>
      <c r="N1105" s="41" t="s">
        <v>6</v>
      </c>
    </row>
    <row r="1106" spans="1:14" ht="12.75">
      <c r="A1106" s="38"/>
      <c r="C1106" s="65" t="s">
        <v>220</v>
      </c>
      <c r="D1106" s="66"/>
      <c r="E1106" s="20" t="s">
        <v>110</v>
      </c>
      <c r="F1106" s="39">
        <v>5</v>
      </c>
      <c r="G1106" s="16" t="s">
        <v>102</v>
      </c>
      <c r="H1106" s="1"/>
      <c r="I1106" s="1"/>
      <c r="J1106" s="1"/>
      <c r="K1106" s="1"/>
      <c r="L1106" s="1"/>
      <c r="M1106" s="23" t="s">
        <v>100</v>
      </c>
      <c r="N1106" s="4" t="s">
        <v>481</v>
      </c>
    </row>
    <row r="1107" spans="1:14" ht="12.75">
      <c r="A1107" s="38"/>
      <c r="C1107" s="53" t="s">
        <v>490</v>
      </c>
      <c r="D1107" s="54"/>
      <c r="E1107" s="1" t="s">
        <v>101</v>
      </c>
      <c r="F1107" s="39">
        <v>11</v>
      </c>
      <c r="G1107" s="19" t="s">
        <v>98</v>
      </c>
      <c r="H1107" s="6"/>
      <c r="I1107" s="6">
        <v>1</v>
      </c>
      <c r="J1107" s="1"/>
      <c r="K1107" s="1">
        <v>2</v>
      </c>
      <c r="L1107" s="1"/>
      <c r="M1107" s="1"/>
      <c r="N1107" s="41" t="s">
        <v>10</v>
      </c>
    </row>
    <row r="1108" spans="1:14" ht="12.75">
      <c r="A1108" s="38"/>
      <c r="C1108" s="71" t="s">
        <v>853</v>
      </c>
      <c r="D1108" s="72"/>
      <c r="E1108" s="1" t="s">
        <v>101</v>
      </c>
      <c r="F1108" s="39">
        <v>11</v>
      </c>
      <c r="G1108" s="12" t="s">
        <v>818</v>
      </c>
      <c r="H1108" s="1">
        <v>2</v>
      </c>
      <c r="I1108" s="1"/>
      <c r="J1108" s="1"/>
      <c r="K1108" s="1" t="s">
        <v>803</v>
      </c>
      <c r="L1108" s="1"/>
      <c r="M1108" s="1"/>
      <c r="N1108" s="41" t="s">
        <v>1030</v>
      </c>
    </row>
    <row r="1109" spans="1:14" ht="12.75">
      <c r="A1109" s="38"/>
      <c r="C1109" s="49" t="s">
        <v>280</v>
      </c>
      <c r="D1109" s="68"/>
      <c r="E1109" s="48" t="s">
        <v>109</v>
      </c>
      <c r="F1109" s="39">
        <v>2</v>
      </c>
      <c r="G1109" s="15" t="s">
        <v>103</v>
      </c>
      <c r="H1109" s="1"/>
      <c r="I1109" s="1"/>
      <c r="J1109" s="1"/>
      <c r="K1109" s="1">
        <v>2</v>
      </c>
      <c r="L1109" s="1">
        <v>2</v>
      </c>
      <c r="M1109" s="1"/>
      <c r="N1109" s="41" t="s">
        <v>1004</v>
      </c>
    </row>
    <row r="1110" spans="1:13" ht="12.75">
      <c r="A1110" s="38"/>
      <c r="C1110" s="152" t="str">
        <f>CONCATENATE("Set #",B1098)</f>
        <v>Set #67</v>
      </c>
      <c r="D1110" s="154" t="str">
        <f>IF(COUNTIF(M1100:M1109,"C")&gt;0,"Curses","")</f>
        <v>Curses</v>
      </c>
      <c r="F1110" s="38"/>
      <c r="H1110" s="3">
        <f>COUNTA(H1100:H1109)</f>
        <v>5</v>
      </c>
      <c r="I1110" s="3">
        <f>COUNTA(I1100:I1109)</f>
        <v>2</v>
      </c>
      <c r="J1110" s="3">
        <f>COUNTA(J1100:J1109)</f>
        <v>2</v>
      </c>
      <c r="K1110" s="3">
        <f>COUNTA(K1100:K1109)</f>
        <v>5</v>
      </c>
      <c r="M1110" s="38">
        <f>COUNTIF(M1100:M1109,"DS")+COUNTIF(M1100:M1109,"VS")+COUNTIF(M1100:M1109,"Y")+COUNTIF(M1100:M1109,"Y,O")</f>
        <v>2</v>
      </c>
    </row>
    <row r="1111" spans="1:13" ht="12.75">
      <c r="A1111" s="38"/>
      <c r="C1111" s="33" t="str">
        <f>IF(COUNTIF(K1100:K1109,"CT")&gt;0,"Coin Token","")</f>
        <v>Coin Token</v>
      </c>
      <c r="D1111" s="33">
        <f>IF(COUNTIF(L1100:L1109,"VT")&gt;0,"Vict. Token","")</f>
      </c>
      <c r="F1111" s="38"/>
      <c r="M1111" s="38"/>
    </row>
    <row r="1112" spans="1:13" ht="12.75">
      <c r="A1112" s="38"/>
      <c r="F1112" s="38"/>
      <c r="M1112" s="38"/>
    </row>
    <row r="1113" spans="1:14" ht="12.75">
      <c r="A1113" s="38"/>
      <c r="B1113" s="3">
        <v>68</v>
      </c>
      <c r="C1113" s="89" t="s">
        <v>125</v>
      </c>
      <c r="F1113" s="38">
        <f>SUM(F1115:F1124)</f>
        <v>61</v>
      </c>
      <c r="G1113" s="34"/>
      <c r="H1113" s="3" t="s">
        <v>800</v>
      </c>
      <c r="I1113" s="35" t="s">
        <v>800</v>
      </c>
      <c r="J1113" s="36" t="s">
        <v>800</v>
      </c>
      <c r="K1113" s="36" t="s">
        <v>800</v>
      </c>
      <c r="L1113" s="37" t="s">
        <v>800</v>
      </c>
      <c r="M1113" s="38"/>
      <c r="N1113" s="3" t="s">
        <v>800</v>
      </c>
    </row>
    <row r="1114" spans="1:14" ht="12.75">
      <c r="A1114" s="38"/>
      <c r="C1114" s="91" t="str">
        <f>CONCATENATE(F1113," Complexity")</f>
        <v>61 Complexity</v>
      </c>
      <c r="D1114" s="91"/>
      <c r="E1114" s="3" t="s">
        <v>105</v>
      </c>
      <c r="F1114" s="38" t="s">
        <v>447</v>
      </c>
      <c r="G1114" s="3" t="s">
        <v>816</v>
      </c>
      <c r="H1114" s="3" t="s">
        <v>797</v>
      </c>
      <c r="I1114" s="35" t="s">
        <v>798</v>
      </c>
      <c r="J1114" s="36" t="s">
        <v>799</v>
      </c>
      <c r="K1114" s="36" t="s">
        <v>801</v>
      </c>
      <c r="L1114" s="37" t="s">
        <v>807</v>
      </c>
      <c r="M1114" s="38" t="s">
        <v>388</v>
      </c>
      <c r="N1114" s="3" t="s">
        <v>802</v>
      </c>
    </row>
    <row r="1115" spans="1:14" ht="12.75">
      <c r="A1115" s="38"/>
      <c r="C1115" s="53" t="s">
        <v>508</v>
      </c>
      <c r="D1115" s="54"/>
      <c r="E1115" s="1" t="s">
        <v>101</v>
      </c>
      <c r="F1115" s="39">
        <v>2</v>
      </c>
      <c r="G1115" s="104" t="s">
        <v>446</v>
      </c>
      <c r="H1115" s="6"/>
      <c r="I1115" s="6"/>
      <c r="J1115" s="1"/>
      <c r="K1115" s="1">
        <v>3</v>
      </c>
      <c r="L1115" s="1"/>
      <c r="M1115" s="23" t="s">
        <v>100</v>
      </c>
      <c r="N1115" s="132" t="s">
        <v>1102</v>
      </c>
    </row>
    <row r="1116" spans="1:14" ht="12.75">
      <c r="A1116" s="38"/>
      <c r="C1116" s="53" t="s">
        <v>118</v>
      </c>
      <c r="D1116" s="54"/>
      <c r="E1116" s="1" t="s">
        <v>101</v>
      </c>
      <c r="F1116" s="39">
        <v>3</v>
      </c>
      <c r="G1116" s="15" t="s">
        <v>103</v>
      </c>
      <c r="H1116" s="1">
        <v>3</v>
      </c>
      <c r="I1116" s="1"/>
      <c r="J1116" s="1"/>
      <c r="K1116" s="1"/>
      <c r="L1116" s="1"/>
      <c r="M1116" s="1"/>
      <c r="N1116" s="41" t="s">
        <v>1111</v>
      </c>
    </row>
    <row r="1117" spans="1:14" ht="25.5">
      <c r="A1117" s="38"/>
      <c r="C1117" s="65" t="s">
        <v>150</v>
      </c>
      <c r="D1117" s="66"/>
      <c r="E1117" s="20" t="s">
        <v>110</v>
      </c>
      <c r="F1117" s="39">
        <v>6</v>
      </c>
      <c r="G1117" s="17" t="s">
        <v>100</v>
      </c>
      <c r="H1117" s="1"/>
      <c r="I1117" s="1"/>
      <c r="J1117" s="1"/>
      <c r="K1117" s="1">
        <v>2</v>
      </c>
      <c r="L1117" s="1"/>
      <c r="M1117" s="1"/>
      <c r="N1117" s="41" t="s">
        <v>180</v>
      </c>
    </row>
    <row r="1118" spans="1:14" ht="12.75">
      <c r="A1118" s="38"/>
      <c r="C1118" s="53" t="s">
        <v>144</v>
      </c>
      <c r="D1118" s="54"/>
      <c r="E1118" s="1" t="s">
        <v>101</v>
      </c>
      <c r="F1118" s="39">
        <v>11</v>
      </c>
      <c r="G1118" s="14" t="s">
        <v>103</v>
      </c>
      <c r="H1118" s="1">
        <v>1</v>
      </c>
      <c r="I1118" s="1">
        <v>1</v>
      </c>
      <c r="J1118" s="1"/>
      <c r="K1118" s="1"/>
      <c r="L1118" s="1"/>
      <c r="M1118" s="1"/>
      <c r="N1118" s="41" t="s">
        <v>1107</v>
      </c>
    </row>
    <row r="1119" spans="1:14" ht="12.75">
      <c r="A1119" s="38"/>
      <c r="C1119" s="65" t="s">
        <v>215</v>
      </c>
      <c r="D1119" s="66"/>
      <c r="E1119" s="20" t="s">
        <v>110</v>
      </c>
      <c r="F1119" s="39">
        <v>4</v>
      </c>
      <c r="G1119" s="16" t="s">
        <v>102</v>
      </c>
      <c r="H1119" s="1"/>
      <c r="I1119" s="1"/>
      <c r="J1119" s="1"/>
      <c r="K1119" s="1">
        <v>2</v>
      </c>
      <c r="L1119" s="1"/>
      <c r="M1119" s="1"/>
      <c r="N1119" s="151" t="s">
        <v>190</v>
      </c>
    </row>
    <row r="1120" spans="1:14" ht="12.75">
      <c r="A1120" s="38"/>
      <c r="C1120" s="53" t="s">
        <v>207</v>
      </c>
      <c r="D1120" s="54"/>
      <c r="E1120" s="1" t="s">
        <v>101</v>
      </c>
      <c r="F1120" s="39">
        <v>5</v>
      </c>
      <c r="G1120" s="109" t="s">
        <v>104</v>
      </c>
      <c r="H1120" s="1">
        <v>4</v>
      </c>
      <c r="I1120" s="1"/>
      <c r="J1120" s="1"/>
      <c r="K1120" s="1"/>
      <c r="L1120" s="1"/>
      <c r="M1120" s="1"/>
      <c r="N1120" s="4" t="s">
        <v>864</v>
      </c>
    </row>
    <row r="1121" spans="1:14" ht="12.75">
      <c r="A1121" s="38"/>
      <c r="B1121" s="42"/>
      <c r="C1121" s="53" t="s">
        <v>217</v>
      </c>
      <c r="D1121" s="54"/>
      <c r="E1121" s="1" t="s">
        <v>101</v>
      </c>
      <c r="F1121" s="39">
        <v>4</v>
      </c>
      <c r="G1121" s="16" t="s">
        <v>102</v>
      </c>
      <c r="H1121" s="1"/>
      <c r="I1121" s="1"/>
      <c r="J1121" s="1"/>
      <c r="K1121" s="1">
        <v>2</v>
      </c>
      <c r="L1121" s="1"/>
      <c r="M1121" s="1"/>
      <c r="N1121" s="41" t="s">
        <v>5</v>
      </c>
    </row>
    <row r="1122" spans="1:14" ht="25.5">
      <c r="A1122" s="38"/>
      <c r="C1122" s="53" t="s">
        <v>420</v>
      </c>
      <c r="D1122" s="54"/>
      <c r="E1122" s="1" t="s">
        <v>101</v>
      </c>
      <c r="F1122" s="39">
        <v>9</v>
      </c>
      <c r="G1122" s="28" t="s">
        <v>509</v>
      </c>
      <c r="H1122" s="6"/>
      <c r="I1122" s="6"/>
      <c r="J1122" s="1"/>
      <c r="K1122" s="5" t="s">
        <v>605</v>
      </c>
      <c r="L1122" s="1"/>
      <c r="M1122" s="1" t="s">
        <v>389</v>
      </c>
      <c r="N1122" s="100" t="s">
        <v>505</v>
      </c>
    </row>
    <row r="1123" spans="1:14" ht="12.75">
      <c r="A1123" s="38"/>
      <c r="C1123" s="57" t="s">
        <v>843</v>
      </c>
      <c r="D1123" s="58"/>
      <c r="E1123" s="1" t="s">
        <v>101</v>
      </c>
      <c r="F1123" s="39">
        <v>6</v>
      </c>
      <c r="G1123" s="11" t="s">
        <v>83</v>
      </c>
      <c r="H1123" s="31">
        <v>4</v>
      </c>
      <c r="I1123" s="31"/>
      <c r="J1123" s="31">
        <v>1</v>
      </c>
      <c r="K1123" s="31"/>
      <c r="L1123" s="31"/>
      <c r="M1123" s="39"/>
      <c r="N1123" s="135" t="s">
        <v>1024</v>
      </c>
    </row>
    <row r="1124" spans="1:14" ht="12.75">
      <c r="A1124" s="38"/>
      <c r="C1124" s="53" t="s">
        <v>154</v>
      </c>
      <c r="D1124" s="54"/>
      <c r="E1124" s="1" t="s">
        <v>101</v>
      </c>
      <c r="F1124" s="39">
        <v>11</v>
      </c>
      <c r="G1124" s="104" t="s">
        <v>446</v>
      </c>
      <c r="H1124" s="1">
        <v>3</v>
      </c>
      <c r="I1124" s="1">
        <v>1</v>
      </c>
      <c r="J1124" s="1"/>
      <c r="K1124" s="1"/>
      <c r="L1124" s="1"/>
      <c r="M1124" s="1"/>
      <c r="N1124" s="132" t="s">
        <v>57</v>
      </c>
    </row>
    <row r="1125" spans="1:13" ht="12.75">
      <c r="A1125" s="38"/>
      <c r="C1125" s="152" t="str">
        <f>CONCATENATE("Set #",B1113)</f>
        <v>Set #68</v>
      </c>
      <c r="D1125" s="154" t="str">
        <f>IF(COUNTIF(M1115:M1124,"C")&gt;0,"Curses","")</f>
        <v>Curses</v>
      </c>
      <c r="F1125" s="155"/>
      <c r="H1125" s="3">
        <f>COUNTA(H1115:H1124)</f>
        <v>5</v>
      </c>
      <c r="I1125" s="3">
        <f>COUNTA(I1115:I1124)</f>
        <v>2</v>
      </c>
      <c r="J1125" s="3">
        <f>COUNTA(J1115:J1124)</f>
        <v>1</v>
      </c>
      <c r="K1125" s="3">
        <f>COUNTA(K1115:K1124)</f>
        <v>5</v>
      </c>
      <c r="M1125" s="38">
        <f>COUNTIF(M1115:M1124,"DS")+COUNTIF(M1115:M1124,"VS")+COUNTIF(M1115:M1124,"Y")+COUNTIF(M1115:M1124,"Y,O")</f>
        <v>1</v>
      </c>
    </row>
    <row r="1126" spans="1:6" ht="12.75">
      <c r="A1126" s="38"/>
      <c r="C1126" s="33" t="str">
        <f>IF(COUNTIF(K1115:K1124,"CT")&gt;0,"Coin Token","")</f>
        <v>Coin Token</v>
      </c>
      <c r="D1126" s="33">
        <f>IF(COUNTIF(L1115:L1124,"VT")&gt;0,"Vict. Token","")</f>
      </c>
      <c r="F1126" s="38"/>
    </row>
    <row r="1127" spans="1:6" ht="12.75">
      <c r="A1127" s="38"/>
      <c r="F1127" s="38"/>
    </row>
    <row r="1128" spans="1:14" ht="12.75">
      <c r="A1128" s="38"/>
      <c r="B1128" s="3">
        <v>69</v>
      </c>
      <c r="C1128" s="89" t="s">
        <v>486</v>
      </c>
      <c r="F1128" s="155">
        <f>SUM(F1130:F1139)</f>
        <v>74</v>
      </c>
      <c r="G1128" s="34"/>
      <c r="H1128" s="3" t="s">
        <v>800</v>
      </c>
      <c r="I1128" s="35" t="s">
        <v>800</v>
      </c>
      <c r="J1128" s="36" t="s">
        <v>800</v>
      </c>
      <c r="K1128" s="36" t="s">
        <v>800</v>
      </c>
      <c r="L1128" s="37" t="s">
        <v>800</v>
      </c>
      <c r="M1128" s="38"/>
      <c r="N1128" s="3" t="s">
        <v>800</v>
      </c>
    </row>
    <row r="1129" spans="1:14" ht="12.75">
      <c r="A1129" s="38"/>
      <c r="C1129" s="91" t="str">
        <f>CONCATENATE(F1128," Complexity")</f>
        <v>74 Complexity</v>
      </c>
      <c r="D1129" s="91"/>
      <c r="E1129" s="3" t="s">
        <v>105</v>
      </c>
      <c r="F1129" s="155" t="s">
        <v>447</v>
      </c>
      <c r="G1129" s="3" t="s">
        <v>816</v>
      </c>
      <c r="H1129" s="3" t="s">
        <v>797</v>
      </c>
      <c r="I1129" s="35" t="s">
        <v>798</v>
      </c>
      <c r="J1129" s="36" t="s">
        <v>799</v>
      </c>
      <c r="K1129" s="36" t="s">
        <v>801</v>
      </c>
      <c r="L1129" s="37" t="s">
        <v>807</v>
      </c>
      <c r="M1129" s="38" t="s">
        <v>388</v>
      </c>
      <c r="N1129" s="3" t="s">
        <v>802</v>
      </c>
    </row>
    <row r="1130" spans="1:14" ht="12.75">
      <c r="A1130" s="38"/>
      <c r="C1130" s="53" t="s">
        <v>131</v>
      </c>
      <c r="D1130" s="54"/>
      <c r="E1130" s="1" t="s">
        <v>101</v>
      </c>
      <c r="F1130" s="39">
        <v>7</v>
      </c>
      <c r="G1130" s="9" t="s">
        <v>101</v>
      </c>
      <c r="H1130" s="1"/>
      <c r="I1130" s="1"/>
      <c r="J1130" s="1">
        <v>1</v>
      </c>
      <c r="K1130" s="1">
        <v>1</v>
      </c>
      <c r="L1130" s="1"/>
      <c r="M1130" s="1"/>
      <c r="N1130" s="41" t="s">
        <v>0</v>
      </c>
    </row>
    <row r="1131" spans="1:14" ht="12.75">
      <c r="A1131" s="38"/>
      <c r="C1131" s="53" t="s">
        <v>130</v>
      </c>
      <c r="D1131" s="54"/>
      <c r="E1131" s="1" t="s">
        <v>101</v>
      </c>
      <c r="F1131" s="39">
        <v>10</v>
      </c>
      <c r="G1131" s="16" t="s">
        <v>102</v>
      </c>
      <c r="H1131" s="1">
        <v>1</v>
      </c>
      <c r="I1131" s="1">
        <v>1</v>
      </c>
      <c r="J1131" s="1"/>
      <c r="K1131" s="1"/>
      <c r="L1131" s="1"/>
      <c r="M1131" s="1"/>
      <c r="N1131" s="41" t="s">
        <v>1106</v>
      </c>
    </row>
    <row r="1132" spans="1:14" ht="12.75">
      <c r="A1132" s="38"/>
      <c r="C1132" s="53" t="s">
        <v>151</v>
      </c>
      <c r="D1132" s="54"/>
      <c r="E1132" s="1" t="s">
        <v>101</v>
      </c>
      <c r="F1132" s="39">
        <v>10</v>
      </c>
      <c r="G1132" s="17" t="s">
        <v>100</v>
      </c>
      <c r="H1132" s="1">
        <v>1</v>
      </c>
      <c r="I1132" s="1">
        <v>1</v>
      </c>
      <c r="J1132" s="1"/>
      <c r="K1132" s="1"/>
      <c r="L1132" s="1"/>
      <c r="M1132" s="1"/>
      <c r="N1132" s="41" t="s">
        <v>53</v>
      </c>
    </row>
    <row r="1133" spans="1:14" ht="12.75">
      <c r="A1133" s="38"/>
      <c r="C1133" s="53" t="s">
        <v>157</v>
      </c>
      <c r="D1133" s="54"/>
      <c r="E1133" s="1" t="s">
        <v>101</v>
      </c>
      <c r="F1133" s="39">
        <v>10</v>
      </c>
      <c r="G1133" s="18" t="s">
        <v>99</v>
      </c>
      <c r="H1133" s="1">
        <v>1</v>
      </c>
      <c r="I1133" s="1">
        <v>1</v>
      </c>
      <c r="J1133" s="1"/>
      <c r="K1133" s="1">
        <v>1</v>
      </c>
      <c r="L1133" s="1"/>
      <c r="M1133" s="1"/>
      <c r="N1133" s="41" t="s">
        <v>3</v>
      </c>
    </row>
    <row r="1134" spans="1:14" ht="12.75">
      <c r="A1134" s="38"/>
      <c r="C1134" s="79" t="s">
        <v>842</v>
      </c>
      <c r="D1134" s="80"/>
      <c r="E1134" s="21" t="s">
        <v>107</v>
      </c>
      <c r="F1134" s="39">
        <v>2</v>
      </c>
      <c r="G1134" s="11" t="s">
        <v>83</v>
      </c>
      <c r="H1134" s="31"/>
      <c r="I1134" s="31"/>
      <c r="J1134" s="31"/>
      <c r="K1134" s="31"/>
      <c r="L1134" s="31" t="s">
        <v>803</v>
      </c>
      <c r="M1134" s="39"/>
      <c r="N1134" s="140" t="s">
        <v>193</v>
      </c>
    </row>
    <row r="1135" spans="1:14" ht="12.75">
      <c r="A1135" s="38"/>
      <c r="C1135" s="53" t="s">
        <v>217</v>
      </c>
      <c r="D1135" s="54"/>
      <c r="E1135" s="1" t="s">
        <v>101</v>
      </c>
      <c r="F1135" s="39">
        <v>4</v>
      </c>
      <c r="G1135" s="16" t="s">
        <v>102</v>
      </c>
      <c r="H1135" s="1"/>
      <c r="I1135" s="1"/>
      <c r="J1135" s="1"/>
      <c r="K1135" s="1">
        <v>2</v>
      </c>
      <c r="L1135" s="1"/>
      <c r="M1135" s="1"/>
      <c r="N1135" s="41" t="s">
        <v>5</v>
      </c>
    </row>
    <row r="1136" spans="1:14" ht="25.5">
      <c r="A1136" s="38"/>
      <c r="C1136" s="53" t="s">
        <v>213</v>
      </c>
      <c r="D1136" s="54"/>
      <c r="E1136" s="1" t="s">
        <v>101</v>
      </c>
      <c r="F1136" s="39">
        <v>9</v>
      </c>
      <c r="G1136" s="15" t="s">
        <v>103</v>
      </c>
      <c r="H1136" s="1" t="s">
        <v>803</v>
      </c>
      <c r="I1136" s="1">
        <v>1</v>
      </c>
      <c r="J1136" s="1"/>
      <c r="K1136" s="1"/>
      <c r="L1136" s="1"/>
      <c r="M1136" s="1"/>
      <c r="N1136" s="41" t="s">
        <v>200</v>
      </c>
    </row>
    <row r="1137" spans="1:14" ht="25.5">
      <c r="A1137" s="38"/>
      <c r="C1137" s="53" t="s">
        <v>420</v>
      </c>
      <c r="D1137" s="54"/>
      <c r="E1137" s="1" t="s">
        <v>101</v>
      </c>
      <c r="F1137" s="39">
        <v>9</v>
      </c>
      <c r="G1137" s="28" t="s">
        <v>509</v>
      </c>
      <c r="H1137" s="6"/>
      <c r="I1137" s="6"/>
      <c r="J1137" s="1"/>
      <c r="K1137" s="5" t="s">
        <v>605</v>
      </c>
      <c r="L1137" s="1"/>
      <c r="M1137" s="1" t="s">
        <v>389</v>
      </c>
      <c r="N1137" s="100" t="s">
        <v>505</v>
      </c>
    </row>
    <row r="1138" spans="1:14" ht="25.5">
      <c r="A1138" s="38"/>
      <c r="C1138" s="53" t="s">
        <v>258</v>
      </c>
      <c r="D1138" s="54"/>
      <c r="E1138" s="1" t="s">
        <v>101</v>
      </c>
      <c r="F1138" s="39">
        <v>5</v>
      </c>
      <c r="G1138" s="16" t="s">
        <v>102</v>
      </c>
      <c r="H1138" s="1" t="s">
        <v>789</v>
      </c>
      <c r="I1138" s="1"/>
      <c r="J1138" s="1"/>
      <c r="K1138" s="1"/>
      <c r="L1138" s="1"/>
      <c r="M1138" s="1"/>
      <c r="N1138" s="4" t="s">
        <v>868</v>
      </c>
    </row>
    <row r="1139" spans="1:14" ht="12.75">
      <c r="A1139" s="38"/>
      <c r="C1139" s="53" t="s">
        <v>495</v>
      </c>
      <c r="D1139" s="54"/>
      <c r="E1139" s="1" t="s">
        <v>101</v>
      </c>
      <c r="F1139" s="39">
        <v>8</v>
      </c>
      <c r="G1139" s="19" t="s">
        <v>98</v>
      </c>
      <c r="H1139" s="6">
        <v>4</v>
      </c>
      <c r="I1139" s="6"/>
      <c r="J1139" s="1"/>
      <c r="K1139" s="1"/>
      <c r="L1139" s="1"/>
      <c r="M1139" s="1" t="s">
        <v>817</v>
      </c>
      <c r="N1139" s="41" t="s">
        <v>1034</v>
      </c>
    </row>
    <row r="1140" spans="1:13" ht="12.75">
      <c r="A1140" s="38"/>
      <c r="C1140" s="152" t="str">
        <f>CONCATENATE("Set #",B1128)</f>
        <v>Set #69</v>
      </c>
      <c r="D1140" s="154">
        <f>IF(COUNTIF(M1130:M1139,"C")&gt;0,"Curses","")</f>
      </c>
      <c r="F1140" s="38"/>
      <c r="H1140" s="3">
        <f>COUNTA(H1130:H1139)</f>
        <v>6</v>
      </c>
      <c r="I1140" s="3">
        <f>COUNTA(I1130:I1139)</f>
        <v>4</v>
      </c>
      <c r="J1140" s="3">
        <f>COUNTA(J1130:J1139)</f>
        <v>1</v>
      </c>
      <c r="K1140" s="3">
        <f>COUNTA(K1130:K1139)</f>
        <v>4</v>
      </c>
      <c r="M1140" s="38">
        <f>COUNTIF(M1130:M1139,"DS")+COUNTIF(M1130:M1139,"VS")+COUNTIF(M1130:M1139,"Y")+COUNTIF(M1130:M1139,"Y,O")</f>
        <v>1</v>
      </c>
    </row>
    <row r="1141" spans="1:6" ht="12.75">
      <c r="A1141" s="38"/>
      <c r="C1141" s="33" t="str">
        <f>IF(COUNTIF(K1130:K1139,"CT")&gt;0,"Coin Token","")</f>
        <v>Coin Token</v>
      </c>
      <c r="D1141" s="33">
        <f>IF(COUNTIF(L1130:L1139,"VT")&gt;0,"Vict. Token","")</f>
      </c>
      <c r="F1141" s="38"/>
    </row>
    <row r="1142" spans="1:6" ht="12.75">
      <c r="A1142" s="38"/>
      <c r="F1142" s="155"/>
    </row>
    <row r="1143" spans="1:14" ht="12.75">
      <c r="A1143" s="38"/>
      <c r="B1143" s="3">
        <v>70</v>
      </c>
      <c r="C1143" s="89" t="s">
        <v>487</v>
      </c>
      <c r="F1143" s="38">
        <f>SUM(F1145:F1154)</f>
        <v>68</v>
      </c>
      <c r="G1143" s="34"/>
      <c r="H1143" s="3" t="s">
        <v>800</v>
      </c>
      <c r="I1143" s="35" t="s">
        <v>800</v>
      </c>
      <c r="J1143" s="36" t="s">
        <v>800</v>
      </c>
      <c r="K1143" s="36" t="s">
        <v>800</v>
      </c>
      <c r="L1143" s="37" t="s">
        <v>800</v>
      </c>
      <c r="M1143" s="38"/>
      <c r="N1143" s="3" t="s">
        <v>800</v>
      </c>
    </row>
    <row r="1144" spans="1:14" ht="12.75">
      <c r="A1144" s="38"/>
      <c r="C1144" s="91" t="str">
        <f>CONCATENATE(F1143," Complexity")</f>
        <v>68 Complexity</v>
      </c>
      <c r="D1144" s="91"/>
      <c r="E1144" s="3" t="s">
        <v>105</v>
      </c>
      <c r="F1144" s="38" t="s">
        <v>447</v>
      </c>
      <c r="G1144" s="3" t="s">
        <v>816</v>
      </c>
      <c r="H1144" s="3" t="s">
        <v>797</v>
      </c>
      <c r="I1144" s="35" t="s">
        <v>798</v>
      </c>
      <c r="J1144" s="36" t="s">
        <v>799</v>
      </c>
      <c r="K1144" s="36" t="s">
        <v>801</v>
      </c>
      <c r="L1144" s="37" t="s">
        <v>807</v>
      </c>
      <c r="M1144" s="38" t="s">
        <v>388</v>
      </c>
      <c r="N1144" s="3" t="s">
        <v>802</v>
      </c>
    </row>
    <row r="1145" spans="1:14" ht="12.75">
      <c r="A1145" s="38"/>
      <c r="C1145" s="53" t="s">
        <v>781</v>
      </c>
      <c r="D1145" s="54"/>
      <c r="E1145" s="1" t="s">
        <v>101</v>
      </c>
      <c r="F1145" s="39">
        <v>2</v>
      </c>
      <c r="G1145" s="104" t="s">
        <v>446</v>
      </c>
      <c r="H1145" s="6"/>
      <c r="I1145" s="6"/>
      <c r="J1145" s="1"/>
      <c r="K1145" s="1"/>
      <c r="L1145" s="1"/>
      <c r="M1145" s="1"/>
      <c r="N1145" s="40" t="s">
        <v>782</v>
      </c>
    </row>
    <row r="1146" spans="1:14" ht="12.75">
      <c r="A1146" s="38"/>
      <c r="C1146" s="61" t="s">
        <v>122</v>
      </c>
      <c r="D1146" s="62"/>
      <c r="E1146" s="8" t="s">
        <v>112</v>
      </c>
      <c r="F1146" s="39">
        <v>15</v>
      </c>
      <c r="G1146" s="16" t="s">
        <v>102</v>
      </c>
      <c r="H1146" s="1">
        <v>1</v>
      </c>
      <c r="I1146" s="1">
        <v>1</v>
      </c>
      <c r="J1146" s="1"/>
      <c r="K1146" s="1"/>
      <c r="L1146" s="1"/>
      <c r="M1146" s="1"/>
      <c r="N1146" s="41" t="s">
        <v>1105</v>
      </c>
    </row>
    <row r="1147" spans="1:14" ht="12.75">
      <c r="A1147" s="38"/>
      <c r="C1147" s="53" t="s">
        <v>157</v>
      </c>
      <c r="D1147" s="54"/>
      <c r="E1147" s="1" t="s">
        <v>101</v>
      </c>
      <c r="F1147" s="39">
        <v>10</v>
      </c>
      <c r="G1147" s="18" t="s">
        <v>99</v>
      </c>
      <c r="H1147" s="1">
        <v>1</v>
      </c>
      <c r="I1147" s="1">
        <v>1</v>
      </c>
      <c r="J1147" s="1"/>
      <c r="K1147" s="1">
        <v>1</v>
      </c>
      <c r="L1147" s="1"/>
      <c r="M1147" s="1"/>
      <c r="N1147" s="41" t="s">
        <v>3</v>
      </c>
    </row>
    <row r="1148" spans="1:14" ht="12.75">
      <c r="A1148" s="38"/>
      <c r="C1148" s="53" t="s">
        <v>142</v>
      </c>
      <c r="D1148" s="54"/>
      <c r="E1148" s="1" t="s">
        <v>101</v>
      </c>
      <c r="F1148" s="39">
        <v>7</v>
      </c>
      <c r="G1148" s="15" t="s">
        <v>103</v>
      </c>
      <c r="H1148" s="1"/>
      <c r="I1148" s="1"/>
      <c r="J1148" s="1"/>
      <c r="K1148" s="1"/>
      <c r="L1148" s="1"/>
      <c r="M1148" s="1" t="s">
        <v>777</v>
      </c>
      <c r="N1148" s="4" t="s">
        <v>433</v>
      </c>
    </row>
    <row r="1149" spans="1:14" ht="12.75">
      <c r="A1149" s="38"/>
      <c r="C1149" s="75" t="s">
        <v>458</v>
      </c>
      <c r="D1149" s="76"/>
      <c r="E1149" s="1" t="s">
        <v>101</v>
      </c>
      <c r="F1149" s="39">
        <v>2</v>
      </c>
      <c r="G1149" s="15" t="s">
        <v>103</v>
      </c>
      <c r="H1149" s="1"/>
      <c r="I1149" s="1"/>
      <c r="J1149" s="1"/>
      <c r="K1149" s="1" t="s">
        <v>803</v>
      </c>
      <c r="L1149" s="1"/>
      <c r="M1149" s="1"/>
      <c r="N1149" s="4" t="s">
        <v>767</v>
      </c>
    </row>
    <row r="1150" spans="1:14" ht="12.75">
      <c r="A1150" s="38"/>
      <c r="C1150" s="53" t="s">
        <v>207</v>
      </c>
      <c r="D1150" s="54"/>
      <c r="E1150" s="1" t="s">
        <v>101</v>
      </c>
      <c r="F1150" s="39">
        <v>5</v>
      </c>
      <c r="G1150" s="109" t="s">
        <v>104</v>
      </c>
      <c r="H1150" s="1">
        <v>4</v>
      </c>
      <c r="I1150" s="1"/>
      <c r="J1150" s="1"/>
      <c r="K1150" s="1"/>
      <c r="L1150" s="1"/>
      <c r="M1150" s="1"/>
      <c r="N1150" s="4" t="s">
        <v>864</v>
      </c>
    </row>
    <row r="1151" spans="1:14" ht="12.75">
      <c r="A1151" s="38"/>
      <c r="C1151" s="67" t="s">
        <v>235</v>
      </c>
      <c r="D1151" s="68"/>
      <c r="E1151" s="21" t="s">
        <v>107</v>
      </c>
      <c r="F1151" s="39">
        <v>6</v>
      </c>
      <c r="G1151" s="19" t="s">
        <v>98</v>
      </c>
      <c r="H1151" s="1"/>
      <c r="I1151" s="1"/>
      <c r="J1151" s="1"/>
      <c r="K1151" s="1"/>
      <c r="L1151" s="1" t="s">
        <v>803</v>
      </c>
      <c r="M1151" s="1" t="s">
        <v>817</v>
      </c>
      <c r="N1151" s="4" t="s">
        <v>1002</v>
      </c>
    </row>
    <row r="1152" spans="1:14" ht="12.75">
      <c r="A1152" s="38"/>
      <c r="C1152" s="57" t="s">
        <v>843</v>
      </c>
      <c r="D1152" s="58"/>
      <c r="E1152" s="1" t="s">
        <v>101</v>
      </c>
      <c r="F1152" s="39">
        <v>6</v>
      </c>
      <c r="G1152" s="11" t="s">
        <v>83</v>
      </c>
      <c r="H1152" s="31">
        <v>4</v>
      </c>
      <c r="I1152" s="31"/>
      <c r="J1152" s="31">
        <v>1</v>
      </c>
      <c r="K1152" s="31"/>
      <c r="L1152" s="31"/>
      <c r="M1152" s="39"/>
      <c r="N1152" s="135" t="s">
        <v>1024</v>
      </c>
    </row>
    <row r="1153" spans="1:14" ht="12.75">
      <c r="A1153" s="38"/>
      <c r="C1153" s="49" t="s">
        <v>94</v>
      </c>
      <c r="D1153" s="50"/>
      <c r="E1153" s="5" t="s">
        <v>106</v>
      </c>
      <c r="F1153" s="39">
        <v>7</v>
      </c>
      <c r="G1153" s="12" t="s">
        <v>818</v>
      </c>
      <c r="H1153" s="1"/>
      <c r="I1153" s="1"/>
      <c r="J1153" s="1"/>
      <c r="K1153" s="1">
        <v>2</v>
      </c>
      <c r="L1153" s="1"/>
      <c r="M1153" s="1"/>
      <c r="N1153" s="41" t="s">
        <v>11</v>
      </c>
    </row>
    <row r="1154" spans="1:14" ht="12.75">
      <c r="A1154" s="38"/>
      <c r="C1154" s="53" t="s">
        <v>495</v>
      </c>
      <c r="D1154" s="54"/>
      <c r="E1154" s="1" t="s">
        <v>101</v>
      </c>
      <c r="F1154" s="39">
        <v>8</v>
      </c>
      <c r="G1154" s="19" t="s">
        <v>98</v>
      </c>
      <c r="H1154" s="6">
        <v>4</v>
      </c>
      <c r="I1154" s="6"/>
      <c r="J1154" s="1"/>
      <c r="K1154" s="1"/>
      <c r="L1154" s="1"/>
      <c r="M1154" s="1" t="s">
        <v>817</v>
      </c>
      <c r="N1154" s="41" t="s">
        <v>1034</v>
      </c>
    </row>
    <row r="1155" spans="1:13" ht="12.75">
      <c r="A1155" s="38"/>
      <c r="C1155" s="152" t="str">
        <f>CONCATENATE("Set #",B1143)</f>
        <v>Set #70</v>
      </c>
      <c r="D1155" s="154">
        <f>IF(COUNTIF(M1145:M1154,"C")&gt;0,"Curses","")</f>
      </c>
      <c r="F1155" s="38"/>
      <c r="H1155" s="3">
        <f>COUNTA(H1145:H1154)</f>
        <v>5</v>
      </c>
      <c r="I1155" s="3">
        <f>COUNTA(I1145:I1154)</f>
        <v>2</v>
      </c>
      <c r="J1155" s="3">
        <f>COUNTA(J1145:J1154)</f>
        <v>1</v>
      </c>
      <c r="K1155" s="3">
        <f>COUNTA(K1145:K1154)</f>
        <v>3</v>
      </c>
      <c r="M1155" s="38">
        <f>COUNTIF(M1145:M1154,"DS")+COUNTIF(M1145:M1154,"VS")+COUNTIF(M1145:M1154,"Y")+COUNTIF(M1145:M1154,"Y,O")</f>
        <v>1</v>
      </c>
    </row>
    <row r="1156" spans="1:13" ht="12.75">
      <c r="A1156" s="38"/>
      <c r="C1156" s="33">
        <f>IF(COUNTIF(K1145:K1154,"CT")&gt;0,"Coin Token","")</f>
      </c>
      <c r="D1156" s="33">
        <f>IF(COUNTIF(L1145:L1154,"VT")&gt;0,"Vict. Token","")</f>
      </c>
      <c r="F1156" s="155"/>
      <c r="M1156" s="38"/>
    </row>
    <row r="1157" spans="1:13" ht="12.75">
      <c r="A1157" s="38"/>
      <c r="F1157" s="155"/>
      <c r="M1157" s="38"/>
    </row>
    <row r="1158" spans="1:14" ht="12.75">
      <c r="A1158" s="38"/>
      <c r="B1158" s="3">
        <v>71</v>
      </c>
      <c r="C1158" s="89" t="s">
        <v>566</v>
      </c>
      <c r="F1158" s="38">
        <f>SUM(F1160:F1169)</f>
        <v>84</v>
      </c>
      <c r="G1158" s="34"/>
      <c r="H1158" s="3" t="s">
        <v>800</v>
      </c>
      <c r="I1158" s="35" t="s">
        <v>800</v>
      </c>
      <c r="J1158" s="36" t="s">
        <v>800</v>
      </c>
      <c r="K1158" s="36" t="s">
        <v>800</v>
      </c>
      <c r="L1158" s="37" t="s">
        <v>800</v>
      </c>
      <c r="M1158" s="38"/>
      <c r="N1158" s="3" t="s">
        <v>800</v>
      </c>
    </row>
    <row r="1159" spans="1:14" ht="12.75">
      <c r="A1159" s="38"/>
      <c r="C1159" s="91" t="str">
        <f>CONCATENATE(F1158," Complexity")</f>
        <v>84 Complexity</v>
      </c>
      <c r="D1159" s="91"/>
      <c r="E1159" s="3" t="s">
        <v>105</v>
      </c>
      <c r="F1159" s="38" t="s">
        <v>447</v>
      </c>
      <c r="G1159" s="3" t="s">
        <v>816</v>
      </c>
      <c r="H1159" s="3" t="s">
        <v>797</v>
      </c>
      <c r="I1159" s="35" t="s">
        <v>798</v>
      </c>
      <c r="J1159" s="36" t="s">
        <v>799</v>
      </c>
      <c r="K1159" s="36" t="s">
        <v>801</v>
      </c>
      <c r="L1159" s="37" t="s">
        <v>807</v>
      </c>
      <c r="M1159" s="38" t="s">
        <v>388</v>
      </c>
      <c r="N1159" s="3" t="s">
        <v>802</v>
      </c>
    </row>
    <row r="1160" spans="1:14" ht="12.75">
      <c r="A1160" s="38"/>
      <c r="C1160" s="53" t="s">
        <v>131</v>
      </c>
      <c r="D1160" s="54"/>
      <c r="E1160" s="1" t="s">
        <v>101</v>
      </c>
      <c r="F1160" s="39">
        <v>7</v>
      </c>
      <c r="G1160" s="9" t="s">
        <v>101</v>
      </c>
      <c r="H1160" s="1"/>
      <c r="I1160" s="1"/>
      <c r="J1160" s="1">
        <v>1</v>
      </c>
      <c r="K1160" s="1">
        <v>1</v>
      </c>
      <c r="L1160" s="1"/>
      <c r="M1160" s="1"/>
      <c r="N1160" s="41" t="s">
        <v>0</v>
      </c>
    </row>
    <row r="1161" spans="1:14" ht="25.5">
      <c r="A1161" s="38"/>
      <c r="C1161" s="61" t="s">
        <v>1092</v>
      </c>
      <c r="D1161" s="62"/>
      <c r="E1161" s="8" t="s">
        <v>112</v>
      </c>
      <c r="F1161" s="39">
        <v>19</v>
      </c>
      <c r="G1161" s="129" t="s">
        <v>940</v>
      </c>
      <c r="H1161" s="1"/>
      <c r="I1161" s="1"/>
      <c r="J1161" s="1"/>
      <c r="K1161" s="1">
        <v>1</v>
      </c>
      <c r="L1161" s="1"/>
      <c r="M1161" s="1" t="s">
        <v>389</v>
      </c>
      <c r="N1161" s="4" t="s">
        <v>700</v>
      </c>
    </row>
    <row r="1162" spans="1:14" ht="12.75">
      <c r="A1162" s="38"/>
      <c r="C1162" s="49" t="s">
        <v>90</v>
      </c>
      <c r="D1162" s="50"/>
      <c r="E1162" s="5" t="s">
        <v>106</v>
      </c>
      <c r="F1162" s="39">
        <v>7</v>
      </c>
      <c r="G1162" s="13" t="s">
        <v>818</v>
      </c>
      <c r="H1162" s="1"/>
      <c r="I1162" s="1"/>
      <c r="J1162" s="1"/>
      <c r="K1162" s="1">
        <v>1</v>
      </c>
      <c r="L1162" s="1"/>
      <c r="M1162" s="1" t="s">
        <v>785</v>
      </c>
      <c r="N1162" s="41" t="s">
        <v>1</v>
      </c>
    </row>
    <row r="1163" spans="1:14" ht="12.75">
      <c r="A1163" s="38"/>
      <c r="C1163" s="53" t="s">
        <v>233</v>
      </c>
      <c r="D1163" s="54"/>
      <c r="E1163" s="1" t="s">
        <v>101</v>
      </c>
      <c r="F1163" s="39">
        <v>3</v>
      </c>
      <c r="G1163" s="19" t="s">
        <v>98</v>
      </c>
      <c r="H1163" s="1"/>
      <c r="I1163" s="1"/>
      <c r="J1163" s="1"/>
      <c r="K1163" s="1"/>
      <c r="L1163" s="1"/>
      <c r="M1163" s="1"/>
      <c r="N1163" s="4" t="s">
        <v>185</v>
      </c>
    </row>
    <row r="1164" spans="1:14" ht="25.5">
      <c r="A1164" s="38"/>
      <c r="C1164" s="53" t="s">
        <v>1099</v>
      </c>
      <c r="D1164" s="54"/>
      <c r="E1164" s="1" t="s">
        <v>101</v>
      </c>
      <c r="F1164" s="39">
        <v>12</v>
      </c>
      <c r="G1164" s="129" t="s">
        <v>940</v>
      </c>
      <c r="H1164" s="1">
        <v>1</v>
      </c>
      <c r="I1164" s="1">
        <v>1</v>
      </c>
      <c r="J1164" s="1"/>
      <c r="K1164" s="1"/>
      <c r="L1164" s="1"/>
      <c r="M1164" s="1"/>
      <c r="N1164" s="41" t="s">
        <v>292</v>
      </c>
    </row>
    <row r="1165" spans="1:14" ht="25.5">
      <c r="A1165" s="38"/>
      <c r="C1165" s="55" t="s">
        <v>232</v>
      </c>
      <c r="D1165" s="56"/>
      <c r="E1165" s="22" t="s">
        <v>111</v>
      </c>
      <c r="F1165" s="39">
        <v>9</v>
      </c>
      <c r="G1165" s="18" t="s">
        <v>99</v>
      </c>
      <c r="H1165" s="1"/>
      <c r="I1165" s="1"/>
      <c r="J1165" s="1"/>
      <c r="K1165" s="1"/>
      <c r="L1165" s="1"/>
      <c r="M1165" s="1" t="s">
        <v>389</v>
      </c>
      <c r="N1165" s="4" t="s">
        <v>202</v>
      </c>
    </row>
    <row r="1166" spans="1:14" ht="25.5">
      <c r="A1166" s="38"/>
      <c r="C1166" s="53" t="s">
        <v>277</v>
      </c>
      <c r="D1166" s="54"/>
      <c r="E1166" s="1" t="s">
        <v>101</v>
      </c>
      <c r="F1166" s="39">
        <v>7</v>
      </c>
      <c r="G1166" s="18" t="s">
        <v>99</v>
      </c>
      <c r="H1166" s="1"/>
      <c r="I1166" s="1"/>
      <c r="J1166" s="1"/>
      <c r="K1166" s="1">
        <v>3</v>
      </c>
      <c r="L1166" s="1"/>
      <c r="M1166" s="1"/>
      <c r="N1166" s="41" t="s">
        <v>8</v>
      </c>
    </row>
    <row r="1167" spans="1:14" ht="12.75">
      <c r="A1167" s="38"/>
      <c r="C1167" s="53" t="s">
        <v>256</v>
      </c>
      <c r="D1167" s="54"/>
      <c r="E1167" s="1" t="s">
        <v>101</v>
      </c>
      <c r="F1167" s="39">
        <v>11</v>
      </c>
      <c r="G1167" s="15" t="s">
        <v>103</v>
      </c>
      <c r="H1167" s="1">
        <v>1</v>
      </c>
      <c r="I1167" s="1">
        <v>1</v>
      </c>
      <c r="J1167" s="1"/>
      <c r="K1167" s="1"/>
      <c r="L1167" s="1"/>
      <c r="M1167" s="1" t="s">
        <v>389</v>
      </c>
      <c r="N1167" s="41" t="s">
        <v>1109</v>
      </c>
    </row>
    <row r="1168" spans="1:14" ht="12.75">
      <c r="A1168" s="38"/>
      <c r="C1168" s="67" t="s">
        <v>282</v>
      </c>
      <c r="D1168" s="68"/>
      <c r="E1168" s="21" t="s">
        <v>107</v>
      </c>
      <c r="F1168" s="39">
        <v>2</v>
      </c>
      <c r="G1168" s="17" t="s">
        <v>100</v>
      </c>
      <c r="H1168" s="1"/>
      <c r="I1168" s="1"/>
      <c r="J1168" s="1"/>
      <c r="K1168" s="1"/>
      <c r="L1168" s="1" t="s">
        <v>803</v>
      </c>
      <c r="M1168" s="23" t="s">
        <v>100</v>
      </c>
      <c r="N1168" s="4" t="s">
        <v>1017</v>
      </c>
    </row>
    <row r="1169" spans="1:14" ht="12.75">
      <c r="A1169" s="38"/>
      <c r="C1169" s="65" t="s">
        <v>156</v>
      </c>
      <c r="D1169" s="66"/>
      <c r="E1169" s="20" t="s">
        <v>110</v>
      </c>
      <c r="F1169" s="39">
        <v>7</v>
      </c>
      <c r="G1169" s="104" t="s">
        <v>446</v>
      </c>
      <c r="H1169" s="1">
        <v>3</v>
      </c>
      <c r="I1169" s="1"/>
      <c r="J1169" s="1"/>
      <c r="K1169" s="1"/>
      <c r="L1169" s="1"/>
      <c r="M1169" s="23" t="s">
        <v>100</v>
      </c>
      <c r="N1169" s="135" t="s">
        <v>1009</v>
      </c>
    </row>
    <row r="1170" spans="1:13" ht="12.75">
      <c r="A1170" s="38"/>
      <c r="C1170" s="152" t="str">
        <f>CONCATENATE("Set #",B1158)</f>
        <v>Set #71</v>
      </c>
      <c r="D1170" s="154" t="str">
        <f>IF(COUNTIF(M1160:M1169,"C")&gt;0,"Curses","")</f>
        <v>Curses</v>
      </c>
      <c r="F1170" s="38"/>
      <c r="H1170" s="3">
        <f>COUNTA(H1160:H1169)</f>
        <v>3</v>
      </c>
      <c r="I1170" s="3">
        <f>COUNTA(I1160:I1169)</f>
        <v>2</v>
      </c>
      <c r="J1170" s="3">
        <f>COUNTA(J1160:J1169)</f>
        <v>1</v>
      </c>
      <c r="K1170" s="3">
        <f>COUNTA(K1160:K1169)</f>
        <v>4</v>
      </c>
      <c r="M1170" s="38">
        <f>COUNTIF(M1160:M1169,"DS")+COUNTIF(M1160:M1169,"VS")+COUNTIF(M1160:M1169,"Y")+COUNTIF(M1160:M1169,"Y,O")</f>
        <v>3</v>
      </c>
    </row>
    <row r="1171" spans="1:13" ht="12.75">
      <c r="A1171" s="38"/>
      <c r="C1171" s="33">
        <f>IF(COUNTIF(K1160:K1169,"CT")&gt;0,"Coin Token","")</f>
      </c>
      <c r="D1171" s="33">
        <f>IF(COUNTIF(L1160:L1169,"VT")&gt;0,"Vict. Token","")</f>
      </c>
      <c r="F1171" s="38"/>
      <c r="M1171" s="38"/>
    </row>
    <row r="1172" spans="1:6" ht="12.75">
      <c r="A1172" s="38"/>
      <c r="F1172" s="38"/>
    </row>
    <row r="1173" spans="1:14" ht="12.75">
      <c r="A1173" s="38"/>
      <c r="B1173" s="3">
        <v>72</v>
      </c>
      <c r="C1173" s="89" t="s">
        <v>568</v>
      </c>
      <c r="F1173" s="155">
        <f>SUM(F1175:F1184)</f>
        <v>81</v>
      </c>
      <c r="G1173" s="34"/>
      <c r="H1173" s="3" t="s">
        <v>800</v>
      </c>
      <c r="I1173" s="35" t="s">
        <v>800</v>
      </c>
      <c r="J1173" s="36" t="s">
        <v>800</v>
      </c>
      <c r="K1173" s="36" t="s">
        <v>800</v>
      </c>
      <c r="L1173" s="37" t="s">
        <v>800</v>
      </c>
      <c r="M1173" s="38"/>
      <c r="N1173" s="3" t="s">
        <v>800</v>
      </c>
    </row>
    <row r="1174" spans="1:14" ht="12.75">
      <c r="A1174" s="38"/>
      <c r="C1174" s="91" t="str">
        <f>CONCATENATE(F1173," Complexity")</f>
        <v>81 Complexity</v>
      </c>
      <c r="D1174" s="91"/>
      <c r="E1174" s="3" t="s">
        <v>105</v>
      </c>
      <c r="F1174" s="38" t="s">
        <v>447</v>
      </c>
      <c r="G1174" s="3" t="s">
        <v>816</v>
      </c>
      <c r="H1174" s="3" t="s">
        <v>797</v>
      </c>
      <c r="I1174" s="35" t="s">
        <v>798</v>
      </c>
      <c r="J1174" s="36" t="s">
        <v>799</v>
      </c>
      <c r="K1174" s="36" t="s">
        <v>801</v>
      </c>
      <c r="L1174" s="37" t="s">
        <v>807</v>
      </c>
      <c r="M1174" s="38" t="s">
        <v>388</v>
      </c>
      <c r="N1174" s="3" t="s">
        <v>802</v>
      </c>
    </row>
    <row r="1175" spans="1:14" ht="12.75">
      <c r="A1175" s="38"/>
      <c r="C1175" s="57" t="s">
        <v>824</v>
      </c>
      <c r="D1175" s="58"/>
      <c r="E1175" s="1" t="s">
        <v>101</v>
      </c>
      <c r="F1175" s="39">
        <v>10</v>
      </c>
      <c r="G1175" s="11" t="s">
        <v>83</v>
      </c>
      <c r="H1175" s="31" t="s">
        <v>803</v>
      </c>
      <c r="I1175" s="31">
        <v>1</v>
      </c>
      <c r="J1175" s="31"/>
      <c r="K1175" s="31"/>
      <c r="L1175" s="31"/>
      <c r="M1175" s="39"/>
      <c r="N1175" s="135" t="s">
        <v>1110</v>
      </c>
    </row>
    <row r="1176" spans="1:14" ht="12.75">
      <c r="A1176" s="38"/>
      <c r="C1176" s="53" t="s">
        <v>139</v>
      </c>
      <c r="D1176" s="68"/>
      <c r="E1176" s="21" t="s">
        <v>108</v>
      </c>
      <c r="F1176" s="39">
        <v>8</v>
      </c>
      <c r="G1176" s="15" t="s">
        <v>103</v>
      </c>
      <c r="H1176" s="1">
        <v>1</v>
      </c>
      <c r="I1176" s="1">
        <v>1</v>
      </c>
      <c r="J1176" s="1"/>
      <c r="K1176" s="1"/>
      <c r="L1176" s="1">
        <v>1</v>
      </c>
      <c r="M1176" s="1"/>
      <c r="N1176" s="41" t="s">
        <v>1001</v>
      </c>
    </row>
    <row r="1177" spans="1:14" ht="25.5">
      <c r="A1177" s="38"/>
      <c r="C1177" s="53" t="s">
        <v>205</v>
      </c>
      <c r="D1177" s="54"/>
      <c r="E1177" s="1" t="s">
        <v>101</v>
      </c>
      <c r="F1177" s="39">
        <v>10</v>
      </c>
      <c r="G1177" s="19" t="s">
        <v>98</v>
      </c>
      <c r="H1177" s="1" t="s">
        <v>803</v>
      </c>
      <c r="I1177" s="1"/>
      <c r="J1177" s="1">
        <v>1</v>
      </c>
      <c r="K1177" s="1" t="s">
        <v>803</v>
      </c>
      <c r="L1177" s="1"/>
      <c r="M1177" s="1"/>
      <c r="N1177" s="41" t="s">
        <v>55</v>
      </c>
    </row>
    <row r="1178" spans="1:14" ht="12.75">
      <c r="A1178" s="38"/>
      <c r="C1178" s="53" t="s">
        <v>233</v>
      </c>
      <c r="D1178" s="54"/>
      <c r="E1178" s="1" t="s">
        <v>101</v>
      </c>
      <c r="F1178" s="39">
        <v>3</v>
      </c>
      <c r="G1178" s="19" t="s">
        <v>98</v>
      </c>
      <c r="H1178" s="1"/>
      <c r="I1178" s="1"/>
      <c r="J1178" s="1"/>
      <c r="K1178" s="1"/>
      <c r="L1178" s="1"/>
      <c r="M1178" s="1"/>
      <c r="N1178" s="4" t="s">
        <v>185</v>
      </c>
    </row>
    <row r="1179" spans="1:14" ht="12.75">
      <c r="A1179" s="38"/>
      <c r="C1179" s="53" t="s">
        <v>207</v>
      </c>
      <c r="D1179" s="54"/>
      <c r="E1179" s="1" t="s">
        <v>101</v>
      </c>
      <c r="F1179" s="39">
        <v>5</v>
      </c>
      <c r="G1179" s="109" t="s">
        <v>104</v>
      </c>
      <c r="H1179" s="1">
        <v>4</v>
      </c>
      <c r="I1179" s="1"/>
      <c r="J1179" s="1"/>
      <c r="K1179" s="1"/>
      <c r="L1179" s="1"/>
      <c r="M1179" s="1"/>
      <c r="N1179" s="4" t="s">
        <v>864</v>
      </c>
    </row>
    <row r="1180" spans="1:14" ht="12.75">
      <c r="A1180" s="38"/>
      <c r="C1180" s="53" t="s">
        <v>224</v>
      </c>
      <c r="D1180" s="54"/>
      <c r="E1180" s="1" t="s">
        <v>101</v>
      </c>
      <c r="F1180" s="39">
        <v>8</v>
      </c>
      <c r="G1180" s="17" t="s">
        <v>100</v>
      </c>
      <c r="H1180" s="1"/>
      <c r="I1180" s="1"/>
      <c r="J1180" s="1"/>
      <c r="K1180" s="1"/>
      <c r="L1180" s="1"/>
      <c r="M1180" s="1" t="s">
        <v>389</v>
      </c>
      <c r="N1180" s="4" t="s">
        <v>197</v>
      </c>
    </row>
    <row r="1181" spans="1:14" ht="12.75">
      <c r="A1181" s="38"/>
      <c r="C1181" s="53" t="s">
        <v>265</v>
      </c>
      <c r="D1181" s="54"/>
      <c r="E1181" s="1" t="s">
        <v>101</v>
      </c>
      <c r="F1181" s="39">
        <v>10</v>
      </c>
      <c r="G1181" s="9" t="s">
        <v>101</v>
      </c>
      <c r="H1181" s="1"/>
      <c r="I1181" s="1">
        <v>1</v>
      </c>
      <c r="J1181" s="1"/>
      <c r="K1181" s="1"/>
      <c r="L1181" s="1"/>
      <c r="M1181" s="1" t="s">
        <v>389</v>
      </c>
      <c r="N1181" s="41" t="s">
        <v>1016</v>
      </c>
    </row>
    <row r="1182" spans="1:14" ht="25.5">
      <c r="A1182" s="38"/>
      <c r="C1182" s="53" t="s">
        <v>474</v>
      </c>
      <c r="D1182" s="54"/>
      <c r="E1182" s="1" t="s">
        <v>101</v>
      </c>
      <c r="F1182" s="39">
        <v>9</v>
      </c>
      <c r="G1182" s="19" t="s">
        <v>98</v>
      </c>
      <c r="H1182" s="6">
        <v>3</v>
      </c>
      <c r="I1182" s="6"/>
      <c r="J1182" s="1"/>
      <c r="K1182" s="1"/>
      <c r="L1182" s="1"/>
      <c r="M1182" s="1" t="s">
        <v>817</v>
      </c>
      <c r="N1182" s="4" t="s">
        <v>1023</v>
      </c>
    </row>
    <row r="1183" spans="1:14" ht="12.75">
      <c r="A1183" s="38"/>
      <c r="C1183" s="81" t="s">
        <v>856</v>
      </c>
      <c r="D1183" s="82"/>
      <c r="E1183" s="20" t="s">
        <v>110</v>
      </c>
      <c r="F1183" s="39">
        <v>13</v>
      </c>
      <c r="G1183" s="12" t="s">
        <v>818</v>
      </c>
      <c r="H1183" s="1"/>
      <c r="I1183" s="1"/>
      <c r="J1183" s="1">
        <v>1</v>
      </c>
      <c r="K1183" s="1">
        <v>2</v>
      </c>
      <c r="L1183" s="48" t="s">
        <v>606</v>
      </c>
      <c r="M1183" s="1"/>
      <c r="N1183" s="134" t="s">
        <v>1033</v>
      </c>
    </row>
    <row r="1184" spans="1:14" ht="12.75">
      <c r="A1184" s="38"/>
      <c r="C1184" s="77" t="s">
        <v>153</v>
      </c>
      <c r="D1184" s="78"/>
      <c r="E1184" s="1" t="s">
        <v>101</v>
      </c>
      <c r="F1184" s="39">
        <v>5</v>
      </c>
      <c r="G1184" s="104" t="s">
        <v>446</v>
      </c>
      <c r="H1184" s="31"/>
      <c r="I1184" s="31"/>
      <c r="J1184" s="31"/>
      <c r="K1184" s="31"/>
      <c r="L1184" s="31"/>
      <c r="M1184" s="39" t="s">
        <v>103</v>
      </c>
      <c r="N1184" s="140" t="s">
        <v>1036</v>
      </c>
    </row>
    <row r="1185" spans="1:13" ht="12.75">
      <c r="A1185" s="38"/>
      <c r="C1185" s="152" t="str">
        <f>CONCATENATE("Set #",B1173)</f>
        <v>Set #72</v>
      </c>
      <c r="D1185" s="154">
        <f>IF(COUNTIF(M1175:M1184,"C")&gt;0,"Curses","")</f>
      </c>
      <c r="F1185" s="38"/>
      <c r="H1185" s="3">
        <f>COUNTA(H1175:H1184)</f>
        <v>5</v>
      </c>
      <c r="I1185" s="3">
        <f>COUNTA(I1175:I1184)</f>
        <v>3</v>
      </c>
      <c r="J1185" s="3">
        <f>COUNTA(J1175:J1184)</f>
        <v>2</v>
      </c>
      <c r="K1185" s="3">
        <f>COUNTA(K1175:K1184)</f>
        <v>2</v>
      </c>
      <c r="M1185" s="38">
        <f>COUNTIF(M1175:M1184,"DS")+COUNTIF(M1175:M1184,"VS")+COUNTIF(M1175:M1184,"Y")+COUNTIF(M1175:M1184,"Y,O")</f>
        <v>2</v>
      </c>
    </row>
    <row r="1186" spans="1:13" ht="12.75">
      <c r="A1186" s="38"/>
      <c r="C1186" s="33">
        <f>IF(COUNTIF(K1175:K1184,"CT")&gt;0,"Coin Token","")</f>
      </c>
      <c r="D1186" s="33" t="str">
        <f>IF(COUNTIF(L1175:L1184,"VT")&gt;0,"Vict. Token","")</f>
        <v>Vict. Token</v>
      </c>
      <c r="F1186" s="38"/>
      <c r="M1186" s="38"/>
    </row>
    <row r="1187" ht="12.75">
      <c r="F1187" s="38"/>
    </row>
    <row r="1188" spans="1:14" ht="12.75">
      <c r="A1188" s="38"/>
      <c r="B1188" s="3">
        <v>73</v>
      </c>
      <c r="C1188" s="89" t="s">
        <v>499</v>
      </c>
      <c r="F1188" s="38">
        <f>SUM(F1190:F1199)</f>
        <v>80</v>
      </c>
      <c r="G1188" s="34"/>
      <c r="H1188" s="3" t="s">
        <v>800</v>
      </c>
      <c r="I1188" s="35" t="s">
        <v>800</v>
      </c>
      <c r="J1188" s="36" t="s">
        <v>800</v>
      </c>
      <c r="K1188" s="36" t="s">
        <v>800</v>
      </c>
      <c r="L1188" s="37" t="s">
        <v>800</v>
      </c>
      <c r="M1188" s="38"/>
      <c r="N1188" s="3" t="s">
        <v>800</v>
      </c>
    </row>
    <row r="1189" spans="1:14" ht="12.75">
      <c r="A1189" s="38"/>
      <c r="C1189" s="91" t="str">
        <f>CONCATENATE(F1188," Complexity")</f>
        <v>80 Complexity</v>
      </c>
      <c r="D1189" s="91"/>
      <c r="E1189" s="3" t="s">
        <v>105</v>
      </c>
      <c r="F1189" s="38" t="s">
        <v>447</v>
      </c>
      <c r="G1189" s="3" t="s">
        <v>816</v>
      </c>
      <c r="H1189" s="3" t="s">
        <v>797</v>
      </c>
      <c r="I1189" s="35" t="s">
        <v>798</v>
      </c>
      <c r="J1189" s="36" t="s">
        <v>799</v>
      </c>
      <c r="K1189" s="36" t="s">
        <v>801</v>
      </c>
      <c r="L1189" s="37" t="s">
        <v>807</v>
      </c>
      <c r="M1189" s="38" t="s">
        <v>388</v>
      </c>
      <c r="N1189" s="3" t="s">
        <v>802</v>
      </c>
    </row>
    <row r="1190" spans="1:14" ht="12.75">
      <c r="A1190" s="38"/>
      <c r="C1190" s="59" t="s">
        <v>79</v>
      </c>
      <c r="D1190" s="60"/>
      <c r="E1190" s="1" t="s">
        <v>101</v>
      </c>
      <c r="F1190" s="39">
        <v>4</v>
      </c>
      <c r="G1190" s="104" t="s">
        <v>446</v>
      </c>
      <c r="H1190" s="31"/>
      <c r="I1190" s="31"/>
      <c r="J1190" s="31"/>
      <c r="K1190" s="31"/>
      <c r="L1190" s="31"/>
      <c r="M1190" s="39" t="s">
        <v>389</v>
      </c>
      <c r="N1190" s="140" t="s">
        <v>175</v>
      </c>
    </row>
    <row r="1191" spans="1:14" ht="12.75">
      <c r="A1191" s="38"/>
      <c r="C1191" s="53" t="s">
        <v>138</v>
      </c>
      <c r="D1191" s="54"/>
      <c r="E1191" s="1" t="s">
        <v>101</v>
      </c>
      <c r="F1191" s="39">
        <v>10</v>
      </c>
      <c r="G1191" s="29" t="s">
        <v>98</v>
      </c>
      <c r="H1191" s="1">
        <v>1</v>
      </c>
      <c r="I1191" s="1">
        <v>1</v>
      </c>
      <c r="J1191" s="1"/>
      <c r="K1191" s="1"/>
      <c r="L1191" s="1"/>
      <c r="M1191" s="1"/>
      <c r="N1191" s="41" t="s">
        <v>178</v>
      </c>
    </row>
    <row r="1192" spans="1:14" ht="25.5">
      <c r="A1192" s="38"/>
      <c r="C1192" s="61" t="s">
        <v>1092</v>
      </c>
      <c r="D1192" s="62"/>
      <c r="E1192" s="8" t="s">
        <v>112</v>
      </c>
      <c r="F1192" s="39">
        <v>19</v>
      </c>
      <c r="G1192" s="129" t="s">
        <v>940</v>
      </c>
      <c r="H1192" s="1"/>
      <c r="I1192" s="1"/>
      <c r="J1192" s="1"/>
      <c r="K1192" s="1">
        <v>1</v>
      </c>
      <c r="L1192" s="1"/>
      <c r="M1192" s="1" t="s">
        <v>389</v>
      </c>
      <c r="N1192" s="4" t="s">
        <v>700</v>
      </c>
    </row>
    <row r="1193" spans="1:14" ht="12.75">
      <c r="A1193" s="38"/>
      <c r="C1193" s="53" t="s">
        <v>149</v>
      </c>
      <c r="D1193" s="54"/>
      <c r="E1193" s="1" t="s">
        <v>101</v>
      </c>
      <c r="F1193" s="39">
        <v>9</v>
      </c>
      <c r="G1193" s="16" t="s">
        <v>102</v>
      </c>
      <c r="H1193" s="1">
        <v>3</v>
      </c>
      <c r="I1193" s="1">
        <v>1</v>
      </c>
      <c r="J1193" s="1"/>
      <c r="K1193" s="1"/>
      <c r="L1193" s="1"/>
      <c r="M1193" s="1"/>
      <c r="N1193" s="41" t="s">
        <v>1113</v>
      </c>
    </row>
    <row r="1194" spans="1:14" ht="12.75">
      <c r="A1194" s="38"/>
      <c r="C1194" s="53" t="s">
        <v>229</v>
      </c>
      <c r="D1194" s="54"/>
      <c r="E1194" s="1" t="s">
        <v>101</v>
      </c>
      <c r="F1194" s="39">
        <v>7</v>
      </c>
      <c r="G1194" s="18" t="s">
        <v>99</v>
      </c>
      <c r="H1194" s="1"/>
      <c r="I1194" s="1"/>
      <c r="J1194" s="1">
        <v>1</v>
      </c>
      <c r="K1194" s="1">
        <v>2</v>
      </c>
      <c r="L1194" s="1"/>
      <c r="M1194" s="1"/>
      <c r="N1194" s="41" t="s">
        <v>6</v>
      </c>
    </row>
    <row r="1195" spans="1:14" ht="12.75">
      <c r="A1195" s="38"/>
      <c r="C1195" s="67" t="s">
        <v>230</v>
      </c>
      <c r="D1195" s="68"/>
      <c r="E1195" s="21" t="s">
        <v>107</v>
      </c>
      <c r="F1195" s="39">
        <v>2</v>
      </c>
      <c r="G1195" s="18" t="s">
        <v>99</v>
      </c>
      <c r="H1195" s="1"/>
      <c r="I1195" s="1"/>
      <c r="J1195" s="1"/>
      <c r="K1195" s="1"/>
      <c r="L1195" s="1" t="s">
        <v>803</v>
      </c>
      <c r="M1195" s="1"/>
      <c r="N1195" s="4" t="s">
        <v>1003</v>
      </c>
    </row>
    <row r="1196" spans="1:14" ht="25.5">
      <c r="A1196" s="38"/>
      <c r="C1196" s="55" t="s">
        <v>232</v>
      </c>
      <c r="D1196" s="56"/>
      <c r="E1196" s="22" t="s">
        <v>111</v>
      </c>
      <c r="F1196" s="39">
        <v>9</v>
      </c>
      <c r="G1196" s="18" t="s">
        <v>99</v>
      </c>
      <c r="H1196" s="1"/>
      <c r="I1196" s="1"/>
      <c r="J1196" s="1"/>
      <c r="K1196" s="1"/>
      <c r="L1196" s="1"/>
      <c r="M1196" s="1" t="s">
        <v>389</v>
      </c>
      <c r="N1196" s="4" t="s">
        <v>202</v>
      </c>
    </row>
    <row r="1197" spans="1:14" ht="25.5">
      <c r="A1197" s="38"/>
      <c r="C1197" s="53" t="s">
        <v>277</v>
      </c>
      <c r="D1197" s="54"/>
      <c r="E1197" s="1" t="s">
        <v>101</v>
      </c>
      <c r="F1197" s="39">
        <v>7</v>
      </c>
      <c r="G1197" s="18" t="s">
        <v>99</v>
      </c>
      <c r="H1197" s="1"/>
      <c r="I1197" s="1"/>
      <c r="J1197" s="1"/>
      <c r="K1197" s="1">
        <v>3</v>
      </c>
      <c r="L1197" s="1"/>
      <c r="M1197" s="1"/>
      <c r="N1197" s="41" t="s">
        <v>8</v>
      </c>
    </row>
    <row r="1198" spans="1:14" ht="12.75">
      <c r="A1198" s="38"/>
      <c r="C1198" s="71" t="s">
        <v>853</v>
      </c>
      <c r="D1198" s="72"/>
      <c r="E1198" s="1" t="s">
        <v>101</v>
      </c>
      <c r="F1198" s="39">
        <v>11</v>
      </c>
      <c r="G1198" s="12" t="s">
        <v>818</v>
      </c>
      <c r="H1198" s="1">
        <v>2</v>
      </c>
      <c r="I1198" s="1"/>
      <c r="J1198" s="1"/>
      <c r="K1198" s="1" t="s">
        <v>803</v>
      </c>
      <c r="L1198" s="1"/>
      <c r="M1198" s="1"/>
      <c r="N1198" s="41" t="s">
        <v>1030</v>
      </c>
    </row>
    <row r="1199" spans="1:14" ht="12.75">
      <c r="A1199" s="38"/>
      <c r="C1199" s="49" t="s">
        <v>97</v>
      </c>
      <c r="D1199" s="50"/>
      <c r="E1199" s="5" t="s">
        <v>106</v>
      </c>
      <c r="F1199" s="39">
        <v>2</v>
      </c>
      <c r="G1199" s="13" t="s">
        <v>818</v>
      </c>
      <c r="H1199" s="1"/>
      <c r="I1199" s="1"/>
      <c r="J1199" s="1"/>
      <c r="K1199" s="1" t="s">
        <v>803</v>
      </c>
      <c r="L1199" s="1"/>
      <c r="M1199" s="1"/>
      <c r="N1199" s="4" t="s">
        <v>808</v>
      </c>
    </row>
    <row r="1200" spans="1:13" ht="12.75">
      <c r="A1200" s="38"/>
      <c r="C1200" s="152" t="str">
        <f>CONCATENATE("Set #",B1188)</f>
        <v>Set #73</v>
      </c>
      <c r="D1200" s="154">
        <f>IF(COUNTIF(M1190:M1199,"C")&gt;0,"Curses","")</f>
      </c>
      <c r="F1200" s="38"/>
      <c r="H1200" s="3">
        <f>COUNTA(H1190:H1199)</f>
        <v>3</v>
      </c>
      <c r="I1200" s="3">
        <f>COUNTA(I1190:I1199)</f>
        <v>2</v>
      </c>
      <c r="J1200" s="3">
        <f>COUNTA(J1190:J1199)</f>
        <v>1</v>
      </c>
      <c r="K1200" s="3">
        <f>COUNTA(K1190:K1199)</f>
        <v>5</v>
      </c>
      <c r="M1200" s="38">
        <f>COUNTIF(M1190:M1199,"DS")+COUNTIF(M1190:M1199,"VS")+COUNTIF(M1190:M1199,"Y")+COUNTIF(M1190:M1199,"Y,O")</f>
        <v>3</v>
      </c>
    </row>
    <row r="1201" spans="1:13" ht="12.75">
      <c r="A1201" s="38"/>
      <c r="C1201" s="33">
        <f>IF(COUNTIF(K1190:K1199,"CT")&gt;0,"Coin Token","")</f>
      </c>
      <c r="D1201" s="33">
        <f>IF(COUNTIF(L1190:L1199,"VT")&gt;0,"Vict. Token","")</f>
      </c>
      <c r="F1201" s="155"/>
      <c r="M1201" s="38"/>
    </row>
    <row r="1202" ht="12.75">
      <c r="F1202" s="155"/>
    </row>
    <row r="1203" spans="1:14" ht="12.75">
      <c r="A1203" s="38"/>
      <c r="B1203" s="3">
        <v>74</v>
      </c>
      <c r="C1203" s="89" t="s">
        <v>500</v>
      </c>
      <c r="F1203" s="38">
        <f>SUM(F1205:F1214)</f>
        <v>82</v>
      </c>
      <c r="G1203" s="34"/>
      <c r="H1203" s="3" t="s">
        <v>800</v>
      </c>
      <c r="I1203" s="35" t="s">
        <v>800</v>
      </c>
      <c r="J1203" s="36" t="s">
        <v>800</v>
      </c>
      <c r="K1203" s="36" t="s">
        <v>800</v>
      </c>
      <c r="L1203" s="37" t="s">
        <v>800</v>
      </c>
      <c r="M1203" s="38"/>
      <c r="N1203" s="3" t="s">
        <v>800</v>
      </c>
    </row>
    <row r="1204" spans="1:14" ht="12.75">
      <c r="A1204" s="38"/>
      <c r="C1204" s="91" t="str">
        <f>CONCATENATE(F1203," Complexity")</f>
        <v>82 Complexity</v>
      </c>
      <c r="D1204" s="91"/>
      <c r="E1204" s="3" t="s">
        <v>105</v>
      </c>
      <c r="F1204" s="38" t="s">
        <v>447</v>
      </c>
      <c r="G1204" s="3" t="s">
        <v>816</v>
      </c>
      <c r="H1204" s="3" t="s">
        <v>797</v>
      </c>
      <c r="I1204" s="35" t="s">
        <v>798</v>
      </c>
      <c r="J1204" s="36" t="s">
        <v>799</v>
      </c>
      <c r="K1204" s="36" t="s">
        <v>801</v>
      </c>
      <c r="L1204" s="37" t="s">
        <v>807</v>
      </c>
      <c r="M1204" s="38" t="s">
        <v>388</v>
      </c>
      <c r="N1204" s="3" t="s">
        <v>802</v>
      </c>
    </row>
    <row r="1205" spans="1:14" ht="12.75">
      <c r="A1205" s="38"/>
      <c r="C1205" s="53" t="s">
        <v>117</v>
      </c>
      <c r="D1205" s="54"/>
      <c r="E1205" s="1" t="s">
        <v>101</v>
      </c>
      <c r="F1205" s="39">
        <v>4</v>
      </c>
      <c r="G1205" s="19" t="s">
        <v>98</v>
      </c>
      <c r="H1205" s="1"/>
      <c r="I1205" s="1"/>
      <c r="J1205" s="1"/>
      <c r="K1205" s="1" t="s">
        <v>80</v>
      </c>
      <c r="L1205" s="1"/>
      <c r="M1205" s="1"/>
      <c r="N1205" s="41" t="s">
        <v>1103</v>
      </c>
    </row>
    <row r="1206" spans="1:14" ht="12.75">
      <c r="A1206" s="38"/>
      <c r="C1206" s="57" t="s">
        <v>827</v>
      </c>
      <c r="D1206" s="58"/>
      <c r="E1206" s="1" t="s">
        <v>101</v>
      </c>
      <c r="F1206" s="39">
        <v>3</v>
      </c>
      <c r="G1206" s="11" t="s">
        <v>83</v>
      </c>
      <c r="H1206" s="31"/>
      <c r="I1206" s="31"/>
      <c r="J1206" s="31"/>
      <c r="K1206" s="31">
        <v>2</v>
      </c>
      <c r="L1206" s="31"/>
      <c r="M1206" s="39"/>
      <c r="N1206" s="135" t="s">
        <v>179</v>
      </c>
    </row>
    <row r="1207" spans="1:14" ht="25.5">
      <c r="A1207" s="38"/>
      <c r="C1207" s="53" t="s">
        <v>152</v>
      </c>
      <c r="D1207" s="54"/>
      <c r="E1207" s="1" t="s">
        <v>101</v>
      </c>
      <c r="F1207" s="39">
        <v>7</v>
      </c>
      <c r="G1207" s="18" t="s">
        <v>99</v>
      </c>
      <c r="H1207" s="1"/>
      <c r="I1207" s="1"/>
      <c r="J1207" s="1"/>
      <c r="K1207" s="1"/>
      <c r="L1207" s="1"/>
      <c r="M1207" s="1" t="s">
        <v>389</v>
      </c>
      <c r="N1207" s="4" t="s">
        <v>715</v>
      </c>
    </row>
    <row r="1208" spans="1:14" ht="12.75">
      <c r="A1208" s="38"/>
      <c r="C1208" s="73" t="s">
        <v>837</v>
      </c>
      <c r="D1208" s="74"/>
      <c r="E1208" s="20" t="s">
        <v>110</v>
      </c>
      <c r="F1208" s="39">
        <v>6</v>
      </c>
      <c r="G1208" s="30" t="s">
        <v>83</v>
      </c>
      <c r="H1208" s="31"/>
      <c r="I1208" s="31"/>
      <c r="J1208" s="31"/>
      <c r="K1208" s="31">
        <v>2</v>
      </c>
      <c r="L1208" s="31"/>
      <c r="M1208" s="39"/>
      <c r="N1208" s="135" t="s">
        <v>195</v>
      </c>
    </row>
    <row r="1209" spans="1:14" ht="12.75">
      <c r="A1209" s="38"/>
      <c r="C1209" s="53" t="s">
        <v>224</v>
      </c>
      <c r="D1209" s="54"/>
      <c r="E1209" s="1" t="s">
        <v>101</v>
      </c>
      <c r="F1209" s="39">
        <v>8</v>
      </c>
      <c r="G1209" s="17" t="s">
        <v>100</v>
      </c>
      <c r="H1209" s="1"/>
      <c r="I1209" s="1"/>
      <c r="J1209" s="1"/>
      <c r="K1209" s="1"/>
      <c r="L1209" s="1"/>
      <c r="M1209" s="1" t="s">
        <v>389</v>
      </c>
      <c r="N1209" s="4" t="s">
        <v>197</v>
      </c>
    </row>
    <row r="1210" spans="1:14" ht="25.5">
      <c r="A1210" s="38"/>
      <c r="C1210" s="55" t="s">
        <v>232</v>
      </c>
      <c r="D1210" s="56"/>
      <c r="E1210" s="22" t="s">
        <v>111</v>
      </c>
      <c r="F1210" s="39">
        <v>9</v>
      </c>
      <c r="G1210" s="18" t="s">
        <v>99</v>
      </c>
      <c r="H1210" s="1"/>
      <c r="I1210" s="1"/>
      <c r="J1210" s="1"/>
      <c r="K1210" s="1"/>
      <c r="L1210" s="1"/>
      <c r="M1210" s="1" t="s">
        <v>389</v>
      </c>
      <c r="N1210" s="4" t="s">
        <v>202</v>
      </c>
    </row>
    <row r="1211" spans="1:14" ht="25.5">
      <c r="A1211" s="38"/>
      <c r="C1211" s="53" t="s">
        <v>420</v>
      </c>
      <c r="D1211" s="54"/>
      <c r="E1211" s="1" t="s">
        <v>101</v>
      </c>
      <c r="F1211" s="39">
        <v>9</v>
      </c>
      <c r="G1211" s="28" t="s">
        <v>509</v>
      </c>
      <c r="H1211" s="6"/>
      <c r="I1211" s="6"/>
      <c r="J1211" s="1"/>
      <c r="K1211" s="5" t="s">
        <v>605</v>
      </c>
      <c r="L1211" s="1"/>
      <c r="M1211" s="1" t="s">
        <v>389</v>
      </c>
      <c r="N1211" s="100" t="s">
        <v>505</v>
      </c>
    </row>
    <row r="1212" spans="1:14" ht="12.75">
      <c r="A1212" s="38"/>
      <c r="C1212" s="53" t="s">
        <v>256</v>
      </c>
      <c r="D1212" s="54"/>
      <c r="E1212" s="1" t="s">
        <v>101</v>
      </c>
      <c r="F1212" s="39">
        <v>11</v>
      </c>
      <c r="G1212" s="15" t="s">
        <v>103</v>
      </c>
      <c r="H1212" s="1">
        <v>1</v>
      </c>
      <c r="I1212" s="1">
        <v>1</v>
      </c>
      <c r="J1212" s="1"/>
      <c r="K1212" s="1"/>
      <c r="L1212" s="1"/>
      <c r="M1212" s="1" t="s">
        <v>389</v>
      </c>
      <c r="N1212" s="41" t="s">
        <v>1109</v>
      </c>
    </row>
    <row r="1213" spans="1:14" ht="12.75">
      <c r="A1213" s="38"/>
      <c r="C1213" s="71" t="s">
        <v>857</v>
      </c>
      <c r="D1213" s="72"/>
      <c r="E1213" s="1" t="s">
        <v>101</v>
      </c>
      <c r="F1213" s="39">
        <v>14</v>
      </c>
      <c r="G1213" s="12" t="s">
        <v>818</v>
      </c>
      <c r="H1213" s="1">
        <v>1</v>
      </c>
      <c r="I1213" s="1">
        <v>1</v>
      </c>
      <c r="J1213" s="1">
        <v>1</v>
      </c>
      <c r="K1213" s="1">
        <v>2</v>
      </c>
      <c r="L1213" s="1"/>
      <c r="M1213" s="1"/>
      <c r="N1213" s="41" t="s">
        <v>12</v>
      </c>
    </row>
    <row r="1214" spans="1:14" ht="12.75">
      <c r="A1214" s="38"/>
      <c r="C1214" s="53" t="s">
        <v>154</v>
      </c>
      <c r="D1214" s="54"/>
      <c r="E1214" s="1" t="s">
        <v>101</v>
      </c>
      <c r="F1214" s="39">
        <v>11</v>
      </c>
      <c r="G1214" s="104" t="s">
        <v>446</v>
      </c>
      <c r="H1214" s="1">
        <v>3</v>
      </c>
      <c r="I1214" s="1">
        <v>1</v>
      </c>
      <c r="J1214" s="1"/>
      <c r="K1214" s="1"/>
      <c r="L1214" s="1"/>
      <c r="M1214" s="1"/>
      <c r="N1214" s="132" t="s">
        <v>57</v>
      </c>
    </row>
    <row r="1215" spans="1:13" ht="12.75">
      <c r="A1215" s="38"/>
      <c r="C1215" s="152" t="str">
        <f>CONCATENATE("Set #",B1203)</f>
        <v>Set #74</v>
      </c>
      <c r="D1215" s="154">
        <f>IF(COUNTIF(M1205:M1214,"C")&gt;0,"Curses","")</f>
      </c>
      <c r="F1215" s="155"/>
      <c r="H1215" s="3">
        <f>COUNTA(H1205:H1214)</f>
        <v>3</v>
      </c>
      <c r="I1215" s="3">
        <f>COUNTA(I1205:I1214)</f>
        <v>3</v>
      </c>
      <c r="J1215" s="3">
        <f>COUNTA(J1205:J1214)</f>
        <v>1</v>
      </c>
      <c r="K1215" s="3">
        <f>COUNTA(K1205:K1214)</f>
        <v>5</v>
      </c>
      <c r="M1215" s="38">
        <f>COUNTIF(M1205:M1214,"DS")+COUNTIF(M1205:M1214,"VS")+COUNTIF(M1205:M1214,"Y")+COUNTIF(M1205:M1214,"Y,O")</f>
        <v>5</v>
      </c>
    </row>
    <row r="1216" spans="1:13" ht="12.75">
      <c r="A1216" s="38"/>
      <c r="C1216" s="33" t="str">
        <f>IF(COUNTIF(K1205:K1214,"CT")&gt;0,"Coin Token","")</f>
        <v>Coin Token</v>
      </c>
      <c r="D1216" s="33">
        <f>IF(COUNTIF(L1205:L1214,"VT")&gt;0,"Vict. Token","")</f>
      </c>
      <c r="F1216" s="38"/>
      <c r="M1216" s="38"/>
    </row>
    <row r="1217" ht="12.75">
      <c r="F1217" s="38"/>
    </row>
    <row r="1218" spans="1:14" ht="12.75">
      <c r="A1218" s="38"/>
      <c r="B1218" s="3">
        <v>75</v>
      </c>
      <c r="C1218" s="89" t="s">
        <v>503</v>
      </c>
      <c r="F1218" s="38">
        <f>SUM(F1220:F1229)</f>
        <v>74</v>
      </c>
      <c r="G1218" s="34"/>
      <c r="H1218" s="3" t="s">
        <v>800</v>
      </c>
      <c r="I1218" s="35" t="s">
        <v>800</v>
      </c>
      <c r="J1218" s="36" t="s">
        <v>800</v>
      </c>
      <c r="K1218" s="36" t="s">
        <v>800</v>
      </c>
      <c r="L1218" s="37" t="s">
        <v>800</v>
      </c>
      <c r="M1218" s="38"/>
      <c r="N1218" s="3" t="s">
        <v>800</v>
      </c>
    </row>
    <row r="1219" spans="1:14" ht="12.75">
      <c r="A1219" s="38"/>
      <c r="C1219" s="91" t="str">
        <f>CONCATENATE(F1218," Complexity")</f>
        <v>74 Complexity</v>
      </c>
      <c r="D1219" s="91"/>
      <c r="E1219" s="3" t="s">
        <v>105</v>
      </c>
      <c r="F1219" s="38" t="s">
        <v>447</v>
      </c>
      <c r="G1219" s="3" t="s">
        <v>816</v>
      </c>
      <c r="H1219" s="3" t="s">
        <v>797</v>
      </c>
      <c r="I1219" s="35" t="s">
        <v>798</v>
      </c>
      <c r="J1219" s="36" t="s">
        <v>799</v>
      </c>
      <c r="K1219" s="36" t="s">
        <v>801</v>
      </c>
      <c r="L1219" s="37" t="s">
        <v>807</v>
      </c>
      <c r="M1219" s="38" t="s">
        <v>388</v>
      </c>
      <c r="N1219" s="3" t="s">
        <v>802</v>
      </c>
    </row>
    <row r="1220" spans="1:14" ht="25.5">
      <c r="A1220" s="38"/>
      <c r="C1220" s="53" t="s">
        <v>134</v>
      </c>
      <c r="D1220" s="54"/>
      <c r="E1220" s="1" t="s">
        <v>101</v>
      </c>
      <c r="F1220" s="39">
        <v>11</v>
      </c>
      <c r="G1220" s="18" t="s">
        <v>99</v>
      </c>
      <c r="H1220" s="1"/>
      <c r="I1220" s="1"/>
      <c r="J1220" s="1"/>
      <c r="K1220" s="1">
        <v>2</v>
      </c>
      <c r="L1220" s="1"/>
      <c r="M1220" s="1"/>
      <c r="N1220" s="41" t="s">
        <v>1118</v>
      </c>
    </row>
    <row r="1221" spans="1:14" ht="12.75">
      <c r="A1221" s="38"/>
      <c r="C1221" s="53" t="s">
        <v>157</v>
      </c>
      <c r="D1221" s="54"/>
      <c r="E1221" s="1" t="s">
        <v>101</v>
      </c>
      <c r="F1221" s="39">
        <v>10</v>
      </c>
      <c r="G1221" s="18" t="s">
        <v>99</v>
      </c>
      <c r="H1221" s="1">
        <v>1</v>
      </c>
      <c r="I1221" s="1">
        <v>1</v>
      </c>
      <c r="J1221" s="1"/>
      <c r="K1221" s="1">
        <v>1</v>
      </c>
      <c r="L1221" s="1"/>
      <c r="M1221" s="1"/>
      <c r="N1221" s="41" t="s">
        <v>3</v>
      </c>
    </row>
    <row r="1222" spans="1:14" ht="25.5">
      <c r="A1222" s="38"/>
      <c r="C1222" s="53" t="s">
        <v>205</v>
      </c>
      <c r="D1222" s="54"/>
      <c r="E1222" s="1" t="s">
        <v>101</v>
      </c>
      <c r="F1222" s="39">
        <v>10</v>
      </c>
      <c r="G1222" s="19" t="s">
        <v>98</v>
      </c>
      <c r="H1222" s="1" t="s">
        <v>803</v>
      </c>
      <c r="I1222" s="1"/>
      <c r="J1222" s="1">
        <v>1</v>
      </c>
      <c r="K1222" s="1" t="s">
        <v>803</v>
      </c>
      <c r="L1222" s="1"/>
      <c r="M1222" s="1"/>
      <c r="N1222" s="41" t="s">
        <v>55</v>
      </c>
    </row>
    <row r="1223" spans="1:14" ht="12.75">
      <c r="A1223" s="38"/>
      <c r="C1223" s="53" t="s">
        <v>233</v>
      </c>
      <c r="D1223" s="54"/>
      <c r="E1223" s="1" t="s">
        <v>101</v>
      </c>
      <c r="F1223" s="39">
        <v>3</v>
      </c>
      <c r="G1223" s="19" t="s">
        <v>98</v>
      </c>
      <c r="H1223" s="1"/>
      <c r="I1223" s="1"/>
      <c r="J1223" s="1"/>
      <c r="K1223" s="1"/>
      <c r="L1223" s="1"/>
      <c r="M1223" s="1"/>
      <c r="N1223" s="4" t="s">
        <v>185</v>
      </c>
    </row>
    <row r="1224" spans="1:14" ht="12.75">
      <c r="A1224" s="38"/>
      <c r="C1224" s="53" t="s">
        <v>229</v>
      </c>
      <c r="D1224" s="54"/>
      <c r="E1224" s="1" t="s">
        <v>101</v>
      </c>
      <c r="F1224" s="39">
        <v>7</v>
      </c>
      <c r="G1224" s="18" t="s">
        <v>99</v>
      </c>
      <c r="H1224" s="1"/>
      <c r="I1224" s="1"/>
      <c r="J1224" s="1">
        <v>1</v>
      </c>
      <c r="K1224" s="1">
        <v>2</v>
      </c>
      <c r="L1224" s="1"/>
      <c r="M1224" s="1"/>
      <c r="N1224" s="41" t="s">
        <v>6</v>
      </c>
    </row>
    <row r="1225" spans="1:14" ht="12.75">
      <c r="A1225" s="38"/>
      <c r="C1225" s="67" t="s">
        <v>230</v>
      </c>
      <c r="D1225" s="68"/>
      <c r="E1225" s="21" t="s">
        <v>107</v>
      </c>
      <c r="F1225" s="39">
        <v>2</v>
      </c>
      <c r="G1225" s="18" t="s">
        <v>99</v>
      </c>
      <c r="H1225" s="1"/>
      <c r="I1225" s="1"/>
      <c r="J1225" s="1"/>
      <c r="K1225" s="1"/>
      <c r="L1225" s="1" t="s">
        <v>803</v>
      </c>
      <c r="M1225" s="1"/>
      <c r="N1225" s="4" t="s">
        <v>1003</v>
      </c>
    </row>
    <row r="1226" spans="1:14" ht="12.75">
      <c r="A1226" s="38"/>
      <c r="C1226" s="53" t="s">
        <v>256</v>
      </c>
      <c r="D1226" s="54"/>
      <c r="E1226" s="1" t="s">
        <v>101</v>
      </c>
      <c r="F1226" s="39">
        <v>11</v>
      </c>
      <c r="G1226" s="15" t="s">
        <v>103</v>
      </c>
      <c r="H1226" s="1">
        <v>1</v>
      </c>
      <c r="I1226" s="1">
        <v>1</v>
      </c>
      <c r="J1226" s="1"/>
      <c r="K1226" s="1"/>
      <c r="L1226" s="1"/>
      <c r="M1226" s="1" t="s">
        <v>389</v>
      </c>
      <c r="N1226" s="41" t="s">
        <v>1109</v>
      </c>
    </row>
    <row r="1227" spans="1:14" ht="12.75">
      <c r="A1227" s="38"/>
      <c r="C1227" s="71" t="s">
        <v>853</v>
      </c>
      <c r="D1227" s="72"/>
      <c r="E1227" s="1" t="s">
        <v>101</v>
      </c>
      <c r="F1227" s="39">
        <v>11</v>
      </c>
      <c r="G1227" s="12" t="s">
        <v>818</v>
      </c>
      <c r="H1227" s="1">
        <v>2</v>
      </c>
      <c r="I1227" s="1"/>
      <c r="J1227" s="1"/>
      <c r="K1227" s="1" t="s">
        <v>803</v>
      </c>
      <c r="L1227" s="1"/>
      <c r="M1227" s="1"/>
      <c r="N1227" s="41" t="s">
        <v>1030</v>
      </c>
    </row>
    <row r="1228" spans="1:14" ht="12.75">
      <c r="A1228" s="38"/>
      <c r="C1228" s="53" t="s">
        <v>494</v>
      </c>
      <c r="D1228" s="54"/>
      <c r="E1228" s="1" t="s">
        <v>101</v>
      </c>
      <c r="F1228" s="39">
        <v>4</v>
      </c>
      <c r="G1228" s="19" t="s">
        <v>98</v>
      </c>
      <c r="H1228" s="6"/>
      <c r="I1228" s="6"/>
      <c r="J1228" s="1"/>
      <c r="K1228" s="1"/>
      <c r="L1228" s="1"/>
      <c r="M1228" s="39" t="s">
        <v>389</v>
      </c>
      <c r="N1228" s="4" t="s">
        <v>461</v>
      </c>
    </row>
    <row r="1229" spans="1:14" ht="12.75">
      <c r="A1229" s="38"/>
      <c r="C1229" s="77" t="s">
        <v>153</v>
      </c>
      <c r="D1229" s="78"/>
      <c r="E1229" s="1" t="s">
        <v>101</v>
      </c>
      <c r="F1229" s="39">
        <v>5</v>
      </c>
      <c r="G1229" s="104" t="s">
        <v>446</v>
      </c>
      <c r="H1229" s="31"/>
      <c r="I1229" s="31"/>
      <c r="J1229" s="31"/>
      <c r="K1229" s="31"/>
      <c r="L1229" s="31"/>
      <c r="M1229" s="39" t="s">
        <v>103</v>
      </c>
      <c r="N1229" s="140" t="s">
        <v>1036</v>
      </c>
    </row>
    <row r="1230" spans="1:13" ht="12.75">
      <c r="A1230" s="38"/>
      <c r="C1230" s="152" t="str">
        <f>CONCATENATE("Set #",B1218)</f>
        <v>Set #75</v>
      </c>
      <c r="D1230" s="154">
        <f>IF(COUNTIF(M1220:M1229,"C")&gt;0,"Curses","")</f>
      </c>
      <c r="F1230" s="38"/>
      <c r="H1230" s="3">
        <f>COUNTA(H1220:H1229)</f>
        <v>4</v>
      </c>
      <c r="I1230" s="3">
        <f>COUNTA(I1220:I1229)</f>
        <v>2</v>
      </c>
      <c r="J1230" s="3">
        <f>COUNTA(J1220:J1229)</f>
        <v>2</v>
      </c>
      <c r="K1230" s="3">
        <f>COUNTA(K1220:K1229)</f>
        <v>5</v>
      </c>
      <c r="M1230" s="38">
        <f>COUNTIF(M1220:M1229,"DS")+COUNTIF(M1220:M1229,"VS")+COUNTIF(M1220:M1229,"Y")+COUNTIF(M1220:M1229,"Y,O")</f>
        <v>2</v>
      </c>
    </row>
    <row r="1231" spans="1:13" ht="12.75">
      <c r="A1231" s="38"/>
      <c r="C1231" s="33">
        <f>IF(COUNTIF(K1220:K1229,"CT")&gt;0,"Coin Token","")</f>
      </c>
      <c r="D1231" s="33">
        <f>IF(COUNTIF(L1220:L1229,"VT")&gt;0,"Vict. Token","")</f>
      </c>
      <c r="F1231" s="38"/>
      <c r="M1231" s="38"/>
    </row>
    <row r="1232" ht="12.75">
      <c r="F1232" s="38"/>
    </row>
    <row r="1233" ht="12.75">
      <c r="F1233" s="38"/>
    </row>
    <row r="1234" ht="12.75">
      <c r="F1234" s="38"/>
    </row>
    <row r="1235" ht="12.75">
      <c r="F1235" s="38"/>
    </row>
    <row r="1236" ht="12.75">
      <c r="F1236" s="38"/>
    </row>
    <row r="1237" ht="12.75">
      <c r="F1237" s="38"/>
    </row>
    <row r="1238" ht="12.75">
      <c r="F1238" s="38"/>
    </row>
    <row r="1239" ht="12.75">
      <c r="F1239" s="38"/>
    </row>
    <row r="1240" ht="12.75">
      <c r="F1240" s="38"/>
    </row>
  </sheetData>
  <conditionalFormatting sqref="C363 D602:D611 D722:D728 D782:D789">
    <cfRule type="cellIs" priority="1" dxfId="0" operator="equal" stopIfTrue="1">
      <formula>"xxx"</formula>
    </cfRule>
  </conditionalFormatting>
  <conditionalFormatting sqref="I1230 K1230 K645 K633:K634 I165 K165 I1215 K1215 I1200 K1200 I1185 K1185 I795 K795 I240 K240 I1170 K1170 I1155 K1155 I1140 K1140 I1125 K1125 I1110 K1110 I1035 K1035 I1080 K1080 I990 K990 I1050 K1050 I915 K915 I1020 K1020 I1005 K1005 I975 K975 I960 K960 I945 K945 I930 K930 I1065 K1065 I900 K900 I885 K885 I555 K555 I570 K570 I870 K870 I600 K600 K678:K679 I675 K675 I1095 K1095 K690 I855 K855 I840 K840 I825 K825 I810 K810 I780 K780 I765 K765 I750 K750 I735 K735 I720 K720 I705 K705 I690 I660 K660 I645 I630 K630 I615 K615 I585 K585 I540 K540 I525 K525 I510 K510 I495 K495 I480 K480 I465 K465 I450 K450 I435 K435 I420 K420 I405 K405 I390 K390 I375 K375 I360 K360 I345 K345 I330 K330 I315 K315 I300 K300 I285 K285 I270 K270 I255 K255 I225 K225 I210 K210 I195 K195 I180 K180 I150 K150 I135 K135 I120 K120">
    <cfRule type="cellIs" priority="2" dxfId="1" operator="lessThan" stopIfTrue="1">
      <formula>2</formula>
    </cfRule>
  </conditionalFormatting>
  <conditionalFormatting sqref="H1230 H261 H165 H1215 H1200 H1185 H795 H240 H1170 H1095 H1155 H1140 H1125 H1110 H1035 H1080 H1020 H1050 H915 H1005 H990 H975 H960 H945 H930 H1065 H555 H570 H900 H600 H885 H870 H675 H270 H258:H259 H855 H840 H825 H810 H780 H765 H750 H735 H720 H705 H690 H660 H645 H630 H615 H585 H540 H525 H510 H495 H480 H465 H450 H435 H420 H405 H390 H375 H360 H345 H330 H315 H300 H285 H255 H225 H210 H195 H180 H150 H135 H120">
    <cfRule type="cellIs" priority="3" dxfId="1" operator="lessThan" stopIfTrue="1">
      <formula>3</formula>
    </cfRule>
  </conditionalFormatting>
  <conditionalFormatting sqref="J1230 M1215 M150 M1200 M1185 M1170 M1080 M225 M1155 M1140 M1125 M1110 M1095 M1020 M1065 M975 M1035 M900 M1005 M990 M960 M945 M930 M915 M1050 M885 M870 M540 M555 M855 M585 M660 M780 J1215 J1200 J1185 J1170 J1155 J1140 J1125 J1110 J1095 J1080 J1065 J1050 J1035 J1020 J1005 J990 J975 J960 J945 J930 J915 J900 J885 J870 J855 M840 J840 M825 J825 M810 J810 M795 J795 J780 M765 J765 M750 J750 M735 J735 M720 J720 M705 J705 M690 J690 M675 J675 J660 M645 J645 M630 J630 M615 J615 M600 J600 J585 M570 J570 J555 J540 M525 J525 M510 J510 M495 J495 M480 J480 M465 J465 M450 J450 M435 J435 M420 J420 M405 J405 M390 J390 M375 J375 M360 J360 M345 J345 M330 J330 M315 J315 M300 J300 M285 J285 M270 J270 M255 J255 M240 J240 J225 M210 J210 M195 J195 M180 J180 M165 J165 J150 M135 J135 M120 J120 M1230">
    <cfRule type="cellIs" priority="4" dxfId="1" operator="lessThan" stopIfTrue="1">
      <formula>1</formula>
    </cfRule>
  </conditionalFormatting>
  <conditionalFormatting sqref="A5:A104">
    <cfRule type="cellIs" priority="5" dxfId="2" operator="greaterThan" stopIfTrue="1">
      <formula>10</formula>
    </cfRule>
  </conditionalFormatting>
  <conditionalFormatting sqref="D120 D375 D135 D150 D165 D180 D195 D210 D225 D240 D255 D270 D285 D300 D315 D330 D345 D360 D390 D405 D420 D435 D450 D465 D480 D495 D510 D525 D540 D555 D570 D585 D600 D615 D630 D645 D660 D675 D690 D705 D720 D735 D750 D765 D780 D795 D810 D825 D840 D855 D870 D885 D900 D915 D930 D945 D960 D975 D990 D1005 D1020 D1035 D1050 D1065 D1080 D1095 D1110 D1125 D1140 D1155 D1170 D1185 D1200 D1215 D1230">
    <cfRule type="cellIs" priority="6" dxfId="3" operator="equal" stopIfTrue="1">
      <formula>"Curses"</formula>
    </cfRule>
  </conditionalFormatting>
  <conditionalFormatting sqref="D136 D121 D151 D166 D181 D196 D211 D226 D241 D256 D271 D286 D301 D316 D331 D346 D361 D376 D391 D406 D421 D436 D451 D466 D481 D496 D511 D526 D541 D556 D571 D586 D601 D616 D631 D646 D661 D676 D691 D706 D721 D736 D751 D766 D781 D796 D811 D826 D841 D856 D871 D886 D901 D916 D931 D946 D961 D976 D991 D1006 D1021 D1036 D1051 D1066 D1081 D1096 D1111 D1126 D1141 D1156 D1171 D1186 D1201 D1216 D1231">
    <cfRule type="cellIs" priority="7" dxfId="4" operator="equal" stopIfTrue="1">
      <formula>"Vict. Token"</formula>
    </cfRule>
  </conditionalFormatting>
  <conditionalFormatting sqref="C151 C136 C121 C166 C181 C196 C211 C226 C241 C256 C271 C286 C301 C316 C331 C346 C361 C376 C391 C406 C421 C436 C451 C466 C481 C496 C511 C526 C541 C556 C571 C586 C601 C616 C631 C646 C661 C676 C691 C706 C721 C736 C751 C766 C781 C796 C811 C826 C841 C856 C871 C886 C901 C916 C931 C946 C961 C976 C991 C1006 C1021 C1036 C1051 C1066 C1081 C1096 C1111 C1126 C1141 C1156 C1171 C1186 C1201 C1216 C1231">
    <cfRule type="cellIs" priority="8" dxfId="5" operator="equal" stopIfTrue="1">
      <formula>"Coin Token"</formula>
    </cfRule>
  </conditionalFormatting>
  <printOptions/>
  <pageMargins left="0.75" right="0.75" top="1" bottom="1" header="0.5" footer="0.5"/>
  <pageSetup horizontalDpi="1200" verticalDpi="1200" orientation="landscape" r:id="rId1"/>
</worksheet>
</file>

<file path=xl/worksheets/sheet3.xml><?xml version="1.0" encoding="utf-8"?>
<worksheet xmlns="http://schemas.openxmlformats.org/spreadsheetml/2006/main" xmlns:r="http://schemas.openxmlformats.org/officeDocument/2006/relationships">
  <dimension ref="A2:EA390"/>
  <sheetViews>
    <sheetView workbookViewId="0" topLeftCell="A1">
      <selection activeCell="T25" sqref="T25"/>
    </sheetView>
  </sheetViews>
  <sheetFormatPr defaultColWidth="9.140625" defaultRowHeight="18" customHeight="1"/>
  <cols>
    <col min="1" max="1" width="3.28125" style="2" customWidth="1"/>
    <col min="2" max="3" width="11.57421875" style="89" customWidth="1"/>
    <col min="4" max="4" width="3.140625" style="2" customWidth="1"/>
    <col min="5" max="6" width="11.57421875" style="89" customWidth="1"/>
    <col min="7" max="7" width="3.140625" style="2" customWidth="1"/>
    <col min="8" max="9" width="11.57421875" style="89" customWidth="1"/>
    <col min="10" max="10" width="3.140625" style="3" customWidth="1"/>
    <col min="11" max="12" width="11.57421875" style="89" customWidth="1"/>
    <col min="13" max="13" width="3.140625" style="3" customWidth="1"/>
    <col min="14" max="15" width="11.57421875" style="89" customWidth="1"/>
    <col min="16" max="16" width="2.8515625" style="2" customWidth="1"/>
    <col min="17" max="17" width="2.57421875" style="2" customWidth="1"/>
    <col min="18" max="18" width="6.00390625" style="99" customWidth="1"/>
    <col min="19" max="19" width="4.421875" style="2" customWidth="1"/>
    <col min="20" max="21" width="11.57421875" style="2" customWidth="1"/>
    <col min="22" max="22" width="2.57421875" style="2" customWidth="1"/>
    <col min="23" max="24" width="11.57421875" style="2" customWidth="1"/>
    <col min="25" max="25" width="2.57421875" style="2" customWidth="1"/>
    <col min="26" max="27" width="11.57421875" style="2" customWidth="1"/>
    <col min="28" max="28" width="2.57421875" style="2" customWidth="1"/>
    <col min="29" max="30" width="11.57421875" style="2" customWidth="1"/>
    <col min="31" max="31" width="2.57421875" style="2" customWidth="1"/>
    <col min="32" max="33" width="11.57421875" style="2" customWidth="1"/>
    <col min="34" max="34" width="2.57421875" style="2" customWidth="1"/>
    <col min="35" max="36" width="11.57421875" style="2" customWidth="1"/>
    <col min="37" max="37" width="2.57421875" style="2" customWidth="1"/>
    <col min="38" max="39" width="11.57421875" style="2" customWidth="1"/>
    <col min="40" max="40" width="2.57421875" style="2" customWidth="1"/>
    <col min="41" max="42" width="11.57421875" style="2" customWidth="1"/>
    <col min="43" max="43" width="2.57421875" style="2" customWidth="1"/>
    <col min="44" max="45" width="11.57421875" style="2" customWidth="1"/>
    <col min="46" max="46" width="2.57421875" style="2" customWidth="1"/>
    <col min="47" max="48" width="11.57421875" style="2" customWidth="1"/>
    <col min="49" max="49" width="2.57421875" style="2" customWidth="1"/>
    <col min="50" max="51" width="11.57421875" style="2" customWidth="1"/>
    <col min="52" max="52" width="2.57421875" style="2" customWidth="1"/>
    <col min="53" max="54" width="11.57421875" style="2" customWidth="1"/>
    <col min="55" max="55" width="2.57421875" style="2" customWidth="1"/>
    <col min="56" max="57" width="11.57421875" style="2" customWidth="1"/>
    <col min="58" max="58" width="2.57421875" style="2" customWidth="1"/>
    <col min="59" max="60" width="11.57421875" style="2" customWidth="1"/>
    <col min="61" max="61" width="2.57421875" style="2" customWidth="1"/>
    <col min="62" max="63" width="11.57421875" style="2" customWidth="1"/>
    <col min="64" max="64" width="2.57421875" style="2" customWidth="1"/>
    <col min="65" max="66" width="11.57421875" style="2" customWidth="1"/>
    <col min="67" max="67" width="2.57421875" style="2" customWidth="1"/>
    <col min="68" max="69" width="11.57421875" style="2" customWidth="1"/>
    <col min="70" max="70" width="2.57421875" style="2" customWidth="1"/>
    <col min="71" max="72" width="11.57421875" style="2" customWidth="1"/>
    <col min="73" max="73" width="2.57421875" style="2" customWidth="1"/>
    <col min="74" max="75" width="11.57421875" style="2" customWidth="1"/>
    <col min="76" max="76" width="2.57421875" style="2" customWidth="1"/>
    <col min="77" max="78" width="11.57421875" style="2" customWidth="1"/>
    <col min="79" max="79" width="2.57421875" style="2" customWidth="1"/>
    <col min="80" max="81" width="11.57421875" style="2" customWidth="1"/>
    <col min="82" max="82" width="2.57421875" style="2" customWidth="1"/>
    <col min="83" max="84" width="11.57421875" style="2" customWidth="1"/>
    <col min="85" max="85" width="2.57421875" style="2" customWidth="1"/>
    <col min="86" max="87" width="11.57421875" style="2" customWidth="1"/>
    <col min="88" max="88" width="2.57421875" style="2" customWidth="1"/>
    <col min="89" max="90" width="11.57421875" style="2" customWidth="1"/>
    <col min="91" max="91" width="2.57421875" style="2" customWidth="1"/>
    <col min="92" max="93" width="11.57421875" style="2" customWidth="1"/>
    <col min="94" max="94" width="2.57421875" style="2" customWidth="1"/>
    <col min="95" max="96" width="11.57421875" style="2" customWidth="1"/>
    <col min="97" max="97" width="2.57421875" style="2" customWidth="1"/>
    <col min="98" max="99" width="11.57421875" style="2" customWidth="1"/>
    <col min="100" max="100" width="2.57421875" style="2" customWidth="1"/>
    <col min="101" max="102" width="11.57421875" style="2" customWidth="1"/>
    <col min="103" max="103" width="2.57421875" style="2" customWidth="1"/>
    <col min="104" max="105" width="11.57421875" style="2" customWidth="1"/>
    <col min="106" max="106" width="2.57421875" style="2" customWidth="1"/>
    <col min="107" max="108" width="11.57421875" style="2" customWidth="1"/>
    <col min="109" max="109" width="2.57421875" style="2" customWidth="1"/>
    <col min="110" max="111" width="11.57421875" style="2" customWidth="1"/>
    <col min="112" max="112" width="2.57421875" style="2" customWidth="1"/>
    <col min="113" max="114" width="11.57421875" style="2" customWidth="1"/>
    <col min="115" max="115" width="2.57421875" style="2" customWidth="1"/>
    <col min="116" max="117" width="11.57421875" style="2" customWidth="1"/>
    <col min="118" max="118" width="2.57421875" style="2" customWidth="1"/>
    <col min="119" max="120" width="11.57421875" style="2" customWidth="1"/>
    <col min="121" max="121" width="2.57421875" style="2" customWidth="1"/>
    <col min="122" max="123" width="11.57421875" style="2" customWidth="1"/>
    <col min="124" max="124" width="2.57421875" style="2" customWidth="1"/>
    <col min="125" max="126" width="11.57421875" style="2" customWidth="1"/>
    <col min="127" max="127" width="2.57421875" style="2" customWidth="1"/>
    <col min="128" max="129" width="11.57421875" style="2" customWidth="1"/>
    <col min="130" max="130" width="2.57421875" style="2" customWidth="1"/>
    <col min="131" max="132" width="11.57421875" style="2" customWidth="1"/>
    <col min="133" max="133" width="2.57421875" style="2" customWidth="1"/>
    <col min="134" max="147" width="11.57421875" style="2" customWidth="1"/>
    <col min="148" max="16384" width="9.140625" style="2" customWidth="1"/>
  </cols>
  <sheetData>
    <row r="2" spans="2:28" ht="18" customHeight="1">
      <c r="B2" s="89" t="s">
        <v>696</v>
      </c>
      <c r="C2" s="33"/>
      <c r="D2" s="3"/>
      <c r="E2" s="89" t="s">
        <v>860</v>
      </c>
      <c r="F2" s="33"/>
      <c r="H2" s="89" t="s">
        <v>861</v>
      </c>
      <c r="I2" s="33"/>
      <c r="J2" s="2"/>
      <c r="K2" s="89" t="s">
        <v>697</v>
      </c>
      <c r="L2" s="33"/>
      <c r="M2" s="2"/>
      <c r="N2" s="89" t="s">
        <v>820</v>
      </c>
      <c r="O2" s="33"/>
      <c r="Q2" s="119"/>
      <c r="AB2" s="3"/>
    </row>
    <row r="3" spans="2:28" ht="18" customHeight="1">
      <c r="B3" s="159" t="s">
        <v>695</v>
      </c>
      <c r="C3" s="159"/>
      <c r="E3" s="91" t="s">
        <v>242</v>
      </c>
      <c r="F3" s="91"/>
      <c r="H3" s="91" t="s">
        <v>243</v>
      </c>
      <c r="I3" s="91"/>
      <c r="J3" s="2"/>
      <c r="K3" s="91" t="s">
        <v>796</v>
      </c>
      <c r="L3" s="91"/>
      <c r="M3" s="2"/>
      <c r="N3" s="159" t="s">
        <v>561</v>
      </c>
      <c r="O3" s="159"/>
      <c r="Q3" s="119"/>
      <c r="AB3" s="3"/>
    </row>
    <row r="4" spans="2:28" ht="18" customHeight="1">
      <c r="B4" s="53" t="s">
        <v>633</v>
      </c>
      <c r="C4" s="54"/>
      <c r="E4" s="92" t="s">
        <v>824</v>
      </c>
      <c r="F4" s="58"/>
      <c r="H4" s="93" t="s">
        <v>825</v>
      </c>
      <c r="I4" s="64"/>
      <c r="J4" s="2"/>
      <c r="K4" s="57" t="s">
        <v>827</v>
      </c>
      <c r="L4" s="58"/>
      <c r="M4" s="2"/>
      <c r="N4" s="61" t="s">
        <v>122</v>
      </c>
      <c r="O4" s="62"/>
      <c r="Q4" s="119"/>
      <c r="AB4" s="3"/>
    </row>
    <row r="5" spans="2:28" ht="18" customHeight="1">
      <c r="B5" s="57" t="s">
        <v>824</v>
      </c>
      <c r="C5" s="58"/>
      <c r="E5" s="53" t="s">
        <v>131</v>
      </c>
      <c r="F5" s="54"/>
      <c r="H5" s="92" t="s">
        <v>827</v>
      </c>
      <c r="I5" s="58"/>
      <c r="J5" s="2"/>
      <c r="K5" s="53" t="s">
        <v>205</v>
      </c>
      <c r="L5" s="54"/>
      <c r="M5" s="2"/>
      <c r="N5" s="49" t="s">
        <v>90</v>
      </c>
      <c r="O5" s="50"/>
      <c r="Q5" s="119"/>
      <c r="AB5" s="3"/>
    </row>
    <row r="6" spans="2:28" ht="18" customHeight="1">
      <c r="B6" s="57" t="s">
        <v>831</v>
      </c>
      <c r="C6" s="58"/>
      <c r="E6" s="53" t="s">
        <v>161</v>
      </c>
      <c r="F6" s="54"/>
      <c r="H6" s="53" t="s">
        <v>142</v>
      </c>
      <c r="I6" s="54"/>
      <c r="J6" s="2"/>
      <c r="K6" s="73" t="s">
        <v>835</v>
      </c>
      <c r="L6" s="74"/>
      <c r="M6" s="2"/>
      <c r="N6" s="65" t="s">
        <v>158</v>
      </c>
      <c r="O6" s="66"/>
      <c r="Q6" s="119"/>
      <c r="AB6" s="3"/>
    </row>
    <row r="7" spans="2:28" ht="18" customHeight="1">
      <c r="B7" s="57" t="s">
        <v>828</v>
      </c>
      <c r="C7" s="58"/>
      <c r="E7" s="55" t="s">
        <v>830</v>
      </c>
      <c r="F7" s="70"/>
      <c r="H7" s="53" t="s">
        <v>415</v>
      </c>
      <c r="I7" s="54"/>
      <c r="J7" s="2"/>
      <c r="K7" s="57" t="s">
        <v>832</v>
      </c>
      <c r="L7" s="58"/>
      <c r="M7" s="2"/>
      <c r="N7" s="53" t="s">
        <v>1099</v>
      </c>
      <c r="O7" s="54"/>
      <c r="P7" s="3"/>
      <c r="Q7" s="119"/>
      <c r="AB7" s="3"/>
    </row>
    <row r="8" spans="2:28" ht="18" customHeight="1">
      <c r="B8" s="77" t="s">
        <v>840</v>
      </c>
      <c r="C8" s="78"/>
      <c r="E8" s="67" t="s">
        <v>235</v>
      </c>
      <c r="F8" s="68"/>
      <c r="H8" s="53" t="s">
        <v>209</v>
      </c>
      <c r="I8" s="54"/>
      <c r="J8" s="2"/>
      <c r="K8" s="53" t="s">
        <v>219</v>
      </c>
      <c r="L8" s="54"/>
      <c r="M8" s="2"/>
      <c r="N8" s="53" t="s">
        <v>229</v>
      </c>
      <c r="O8" s="54"/>
      <c r="P8" s="3"/>
      <c r="Q8" s="119"/>
      <c r="AB8" s="3"/>
    </row>
    <row r="9" spans="2:28" ht="18" customHeight="1">
      <c r="B9" s="57" t="s">
        <v>832</v>
      </c>
      <c r="C9" s="58"/>
      <c r="E9" s="53" t="s">
        <v>219</v>
      </c>
      <c r="F9" s="54"/>
      <c r="H9" s="85" t="s">
        <v>835</v>
      </c>
      <c r="I9" s="74"/>
      <c r="J9" s="2"/>
      <c r="K9" s="53" t="s">
        <v>420</v>
      </c>
      <c r="L9" s="54"/>
      <c r="M9" s="2"/>
      <c r="N9" s="59" t="s">
        <v>836</v>
      </c>
      <c r="O9" s="60"/>
      <c r="P9" s="3"/>
      <c r="Q9" s="119"/>
      <c r="AB9" s="3"/>
    </row>
    <row r="10" spans="2:28" ht="18" customHeight="1">
      <c r="B10" s="57" t="s">
        <v>834</v>
      </c>
      <c r="C10" s="58"/>
      <c r="E10" s="92" t="s">
        <v>834</v>
      </c>
      <c r="F10" s="58"/>
      <c r="H10" s="92" t="s">
        <v>844</v>
      </c>
      <c r="I10" s="58"/>
      <c r="J10" s="2"/>
      <c r="K10" s="57" t="s">
        <v>846</v>
      </c>
      <c r="L10" s="58"/>
      <c r="M10" s="2"/>
      <c r="N10" s="57" t="s">
        <v>843</v>
      </c>
      <c r="O10" s="58"/>
      <c r="P10" s="3"/>
      <c r="Q10" s="119"/>
      <c r="AB10" s="3"/>
    </row>
    <row r="11" spans="2:28" ht="18" customHeight="1">
      <c r="B11" s="57" t="s">
        <v>844</v>
      </c>
      <c r="C11" s="58"/>
      <c r="E11" s="61" t="s">
        <v>260</v>
      </c>
      <c r="F11" s="62"/>
      <c r="H11" s="92" t="s">
        <v>846</v>
      </c>
      <c r="I11" s="58"/>
      <c r="J11" s="2"/>
      <c r="K11" s="71" t="s">
        <v>857</v>
      </c>
      <c r="L11" s="72"/>
      <c r="M11" s="2"/>
      <c r="N11" s="57" t="s">
        <v>844</v>
      </c>
      <c r="O11" s="58"/>
      <c r="P11" s="3"/>
      <c r="Q11" s="119"/>
      <c r="R11" s="99">
        <v>1</v>
      </c>
      <c r="S11" s="89" t="s">
        <v>696</v>
      </c>
      <c r="AB11" s="3"/>
    </row>
    <row r="12" spans="2:28" ht="18" customHeight="1">
      <c r="B12" s="53" t="s">
        <v>490</v>
      </c>
      <c r="C12" s="54"/>
      <c r="E12" s="65" t="s">
        <v>847</v>
      </c>
      <c r="F12" s="82"/>
      <c r="H12" s="81" t="s">
        <v>856</v>
      </c>
      <c r="I12" s="82"/>
      <c r="J12" s="2"/>
      <c r="K12" s="49" t="s">
        <v>97</v>
      </c>
      <c r="L12" s="50"/>
      <c r="M12" s="2"/>
      <c r="N12" s="53" t="s">
        <v>494</v>
      </c>
      <c r="O12" s="54"/>
      <c r="Q12" s="119"/>
      <c r="R12" s="99">
        <v>2</v>
      </c>
      <c r="S12" s="89" t="s">
        <v>860</v>
      </c>
      <c r="AB12" s="3"/>
    </row>
    <row r="13" spans="2:28" ht="18" customHeight="1">
      <c r="B13" s="71" t="s">
        <v>858</v>
      </c>
      <c r="C13" s="72"/>
      <c r="E13" s="53" t="s">
        <v>495</v>
      </c>
      <c r="F13" s="54"/>
      <c r="H13" s="49" t="s">
        <v>97</v>
      </c>
      <c r="I13" s="50"/>
      <c r="J13" s="2"/>
      <c r="K13" s="53" t="s">
        <v>154</v>
      </c>
      <c r="L13" s="54"/>
      <c r="M13" s="2"/>
      <c r="N13" s="67" t="s">
        <v>282</v>
      </c>
      <c r="O13" s="68"/>
      <c r="Q13" s="119"/>
      <c r="R13" s="99">
        <v>3</v>
      </c>
      <c r="S13" s="89" t="s">
        <v>861</v>
      </c>
      <c r="AB13" s="3"/>
    </row>
    <row r="14" spans="2:28" ht="18" customHeight="1">
      <c r="B14" s="152" t="s">
        <v>519</v>
      </c>
      <c r="C14" s="165"/>
      <c r="E14" s="152" t="s">
        <v>520</v>
      </c>
      <c r="F14" s="154" t="s">
        <v>82</v>
      </c>
      <c r="H14" s="152" t="s">
        <v>521</v>
      </c>
      <c r="I14" s="154" t="s">
        <v>518</v>
      </c>
      <c r="J14" s="2"/>
      <c r="K14" s="152" t="s">
        <v>522</v>
      </c>
      <c r="L14" s="154" t="s">
        <v>518</v>
      </c>
      <c r="M14" s="2"/>
      <c r="N14" s="152" t="s">
        <v>523</v>
      </c>
      <c r="O14" s="154" t="s">
        <v>82</v>
      </c>
      <c r="Q14" s="119"/>
      <c r="R14" s="99">
        <v>4</v>
      </c>
      <c r="S14" s="89" t="s">
        <v>478</v>
      </c>
      <c r="AB14" s="3"/>
    </row>
    <row r="15" spans="3:28" ht="18" customHeight="1">
      <c r="C15" s="33"/>
      <c r="D15" s="3"/>
      <c r="E15" s="33" t="s">
        <v>518</v>
      </c>
      <c r="F15" s="33" t="s">
        <v>518</v>
      </c>
      <c r="G15" s="3"/>
      <c r="H15" s="33" t="s">
        <v>518</v>
      </c>
      <c r="I15" s="33" t="s">
        <v>989</v>
      </c>
      <c r="J15" s="2"/>
      <c r="K15" s="33" t="s">
        <v>988</v>
      </c>
      <c r="L15" s="33" t="s">
        <v>518</v>
      </c>
      <c r="M15" s="2"/>
      <c r="N15" s="33" t="s">
        <v>518</v>
      </c>
      <c r="O15" s="33" t="s">
        <v>518</v>
      </c>
      <c r="Q15" s="119"/>
      <c r="R15" s="99">
        <v>5</v>
      </c>
      <c r="S15" s="89" t="s">
        <v>820</v>
      </c>
      <c r="AB15" s="3"/>
    </row>
    <row r="16" spans="4:33" ht="18" customHeight="1">
      <c r="D16" s="3"/>
      <c r="F16" s="114"/>
      <c r="G16" s="3"/>
      <c r="J16" s="2"/>
      <c r="O16" s="114"/>
      <c r="T16" s="89"/>
      <c r="U16" s="89"/>
      <c r="W16" s="89"/>
      <c r="X16" s="89"/>
      <c r="Z16" s="89"/>
      <c r="AA16" s="89"/>
      <c r="AB16" s="3"/>
      <c r="AC16" s="89"/>
      <c r="AD16" s="89"/>
      <c r="AE16" s="3"/>
      <c r="AF16" s="89"/>
      <c r="AG16" s="89"/>
    </row>
    <row r="17" spans="2:28" ht="18" customHeight="1">
      <c r="B17" s="89" t="s">
        <v>821</v>
      </c>
      <c r="C17" s="33"/>
      <c r="D17" s="99"/>
      <c r="E17" s="89" t="s">
        <v>822</v>
      </c>
      <c r="F17" s="33"/>
      <c r="G17" s="3"/>
      <c r="H17" s="89" t="s">
        <v>379</v>
      </c>
      <c r="I17" s="33"/>
      <c r="J17" s="2"/>
      <c r="K17" s="89" t="s">
        <v>377</v>
      </c>
      <c r="L17" s="33"/>
      <c r="M17" s="99"/>
      <c r="N17" s="89" t="s">
        <v>376</v>
      </c>
      <c r="O17" s="33"/>
      <c r="Q17" s="119"/>
      <c r="R17" s="99">
        <v>6</v>
      </c>
      <c r="S17" s="89" t="s">
        <v>821</v>
      </c>
      <c r="AB17" s="3"/>
    </row>
    <row r="18" spans="2:28" ht="18" customHeight="1">
      <c r="B18" s="159" t="s">
        <v>792</v>
      </c>
      <c r="C18" s="159"/>
      <c r="E18" s="91" t="s">
        <v>454</v>
      </c>
      <c r="F18" s="91"/>
      <c r="G18" s="3"/>
      <c r="H18" s="159" t="s">
        <v>792</v>
      </c>
      <c r="I18" s="159"/>
      <c r="J18" s="2"/>
      <c r="K18" s="91" t="s">
        <v>764</v>
      </c>
      <c r="L18" s="91"/>
      <c r="M18" s="2"/>
      <c r="N18" s="91" t="s">
        <v>242</v>
      </c>
      <c r="O18" s="91"/>
      <c r="Q18" s="119"/>
      <c r="R18" s="99">
        <v>7</v>
      </c>
      <c r="S18" s="89" t="s">
        <v>822</v>
      </c>
      <c r="AB18" s="3"/>
    </row>
    <row r="19" spans="2:28" ht="18" customHeight="1">
      <c r="B19" s="59" t="s">
        <v>826</v>
      </c>
      <c r="C19" s="60"/>
      <c r="E19" s="53" t="s">
        <v>205</v>
      </c>
      <c r="F19" s="54"/>
      <c r="G19" s="3"/>
      <c r="H19" s="63" t="s">
        <v>825</v>
      </c>
      <c r="I19" s="64"/>
      <c r="J19" s="2"/>
      <c r="K19" s="53" t="s">
        <v>781</v>
      </c>
      <c r="L19" s="54"/>
      <c r="M19" s="2"/>
      <c r="N19" s="59" t="s">
        <v>79</v>
      </c>
      <c r="O19" s="60"/>
      <c r="Q19" s="119"/>
      <c r="R19" s="99">
        <v>8</v>
      </c>
      <c r="S19" s="89" t="s">
        <v>379</v>
      </c>
      <c r="AB19" s="3"/>
    </row>
    <row r="20" spans="2:28" ht="18" customHeight="1">
      <c r="B20" s="53" t="s">
        <v>157</v>
      </c>
      <c r="C20" s="54"/>
      <c r="E20" s="53" t="s">
        <v>144</v>
      </c>
      <c r="F20" s="54"/>
      <c r="G20" s="3"/>
      <c r="H20" s="49" t="s">
        <v>414</v>
      </c>
      <c r="I20" s="50"/>
      <c r="J20" s="2"/>
      <c r="K20" s="92" t="s">
        <v>824</v>
      </c>
      <c r="L20" s="58"/>
      <c r="M20" s="2"/>
      <c r="N20" s="53" t="s">
        <v>151</v>
      </c>
      <c r="O20" s="54"/>
      <c r="Q20" s="119"/>
      <c r="R20" s="99">
        <v>9</v>
      </c>
      <c r="S20" s="89" t="s">
        <v>377</v>
      </c>
      <c r="AB20" s="3"/>
    </row>
    <row r="21" spans="2:28" ht="18" customHeight="1">
      <c r="B21" s="53" t="s">
        <v>149</v>
      </c>
      <c r="C21" s="54"/>
      <c r="E21" s="53" t="s">
        <v>841</v>
      </c>
      <c r="F21" s="72"/>
      <c r="G21" s="3"/>
      <c r="H21" s="65" t="s">
        <v>158</v>
      </c>
      <c r="I21" s="66"/>
      <c r="J21" s="2"/>
      <c r="K21" s="93" t="s">
        <v>825</v>
      </c>
      <c r="L21" s="64"/>
      <c r="M21" s="2"/>
      <c r="N21" s="53" t="s">
        <v>142</v>
      </c>
      <c r="O21" s="54"/>
      <c r="Q21" s="119"/>
      <c r="R21" s="99">
        <v>10</v>
      </c>
      <c r="S21" s="89" t="s">
        <v>376</v>
      </c>
      <c r="AB21" s="3"/>
    </row>
    <row r="22" spans="2:28" ht="18" customHeight="1">
      <c r="B22" s="71" t="s">
        <v>841</v>
      </c>
      <c r="C22" s="72"/>
      <c r="E22" s="53" t="s">
        <v>833</v>
      </c>
      <c r="F22" s="72"/>
      <c r="G22" s="3"/>
      <c r="H22" s="77" t="s">
        <v>840</v>
      </c>
      <c r="I22" s="78"/>
      <c r="J22" s="2"/>
      <c r="K22" s="49" t="s">
        <v>90</v>
      </c>
      <c r="L22" s="50"/>
      <c r="M22" s="2"/>
      <c r="N22" s="53" t="s">
        <v>841</v>
      </c>
      <c r="O22" s="72"/>
      <c r="Q22" s="119"/>
      <c r="AB22" s="3"/>
    </row>
    <row r="23" spans="2:28" ht="18" customHeight="1">
      <c r="B23" s="53" t="s">
        <v>227</v>
      </c>
      <c r="C23" s="54"/>
      <c r="E23" s="65" t="s">
        <v>220</v>
      </c>
      <c r="F23" s="66"/>
      <c r="G23" s="3"/>
      <c r="H23" s="73" t="s">
        <v>837</v>
      </c>
      <c r="I23" s="74"/>
      <c r="J23" s="2"/>
      <c r="K23" s="53" t="s">
        <v>205</v>
      </c>
      <c r="L23" s="54"/>
      <c r="M23" s="2"/>
      <c r="N23" s="65" t="s">
        <v>215</v>
      </c>
      <c r="O23" s="66"/>
      <c r="Q23" s="119"/>
      <c r="AB23" s="3"/>
    </row>
    <row r="24" spans="2:28" ht="18" customHeight="1">
      <c r="B24" s="59" t="s">
        <v>836</v>
      </c>
      <c r="C24" s="60"/>
      <c r="E24" s="53" t="s">
        <v>277</v>
      </c>
      <c r="F24" s="54"/>
      <c r="G24" s="3"/>
      <c r="H24" s="53" t="s">
        <v>224</v>
      </c>
      <c r="I24" s="54"/>
      <c r="J24" s="2"/>
      <c r="K24" s="53" t="s">
        <v>211</v>
      </c>
      <c r="L24" s="54"/>
      <c r="M24" s="2"/>
      <c r="N24" s="67" t="s">
        <v>235</v>
      </c>
      <c r="O24" s="68"/>
      <c r="Q24" s="119"/>
      <c r="AB24" s="3"/>
    </row>
    <row r="25" spans="2:28" ht="18" customHeight="1">
      <c r="B25" s="57" t="s">
        <v>844</v>
      </c>
      <c r="C25" s="58"/>
      <c r="E25" s="92" t="s">
        <v>846</v>
      </c>
      <c r="F25" s="58"/>
      <c r="G25" s="3"/>
      <c r="H25" s="59" t="s">
        <v>850</v>
      </c>
      <c r="I25" s="60"/>
      <c r="J25" s="2"/>
      <c r="K25" s="67" t="s">
        <v>230</v>
      </c>
      <c r="L25" s="68"/>
      <c r="M25" s="2"/>
      <c r="N25" s="92" t="s">
        <v>843</v>
      </c>
      <c r="O25" s="58"/>
      <c r="Q25" s="119"/>
      <c r="AB25" s="3"/>
    </row>
    <row r="26" spans="2:28" ht="18" customHeight="1">
      <c r="B26" s="53" t="s">
        <v>254</v>
      </c>
      <c r="C26" s="54"/>
      <c r="E26" s="67" t="s">
        <v>282</v>
      </c>
      <c r="F26" s="68"/>
      <c r="G26" s="3"/>
      <c r="H26" s="53" t="s">
        <v>490</v>
      </c>
      <c r="I26" s="54"/>
      <c r="J26" s="2"/>
      <c r="K26" s="65" t="s">
        <v>418</v>
      </c>
      <c r="L26" s="66"/>
      <c r="M26" s="2"/>
      <c r="N26" s="92" t="s">
        <v>846</v>
      </c>
      <c r="O26" s="58"/>
      <c r="Q26" s="119"/>
      <c r="AB26" s="3"/>
    </row>
    <row r="27" spans="2:28" ht="18" customHeight="1">
      <c r="B27" s="61" t="s">
        <v>73</v>
      </c>
      <c r="C27" s="62"/>
      <c r="E27" s="81" t="s">
        <v>856</v>
      </c>
      <c r="F27" s="82"/>
      <c r="G27" s="3"/>
      <c r="H27" s="71" t="s">
        <v>857</v>
      </c>
      <c r="I27" s="72"/>
      <c r="J27" s="2"/>
      <c r="K27" s="61" t="s">
        <v>260</v>
      </c>
      <c r="L27" s="62"/>
      <c r="M27" s="2"/>
      <c r="N27" s="53" t="s">
        <v>857</v>
      </c>
      <c r="O27" s="72"/>
      <c r="Q27" s="119"/>
      <c r="AB27" s="3"/>
    </row>
    <row r="28" spans="2:28" ht="18" customHeight="1">
      <c r="B28" s="53" t="s">
        <v>507</v>
      </c>
      <c r="C28" s="54"/>
      <c r="E28" s="53" t="s">
        <v>154</v>
      </c>
      <c r="F28" s="54"/>
      <c r="G28" s="3"/>
      <c r="H28" s="71" t="s">
        <v>858</v>
      </c>
      <c r="I28" s="72"/>
      <c r="J28" s="2"/>
      <c r="K28" s="53" t="s">
        <v>254</v>
      </c>
      <c r="L28" s="54"/>
      <c r="M28" s="2"/>
      <c r="N28" s="49" t="s">
        <v>97</v>
      </c>
      <c r="O28" s="50"/>
      <c r="Q28" s="119"/>
      <c r="AB28" s="3"/>
    </row>
    <row r="29" spans="2:28" ht="18" customHeight="1">
      <c r="B29" s="152" t="s">
        <v>524</v>
      </c>
      <c r="C29" s="154" t="s">
        <v>518</v>
      </c>
      <c r="E29" s="152" t="s">
        <v>525</v>
      </c>
      <c r="F29" s="154" t="s">
        <v>82</v>
      </c>
      <c r="G29" s="3"/>
      <c r="H29" s="152" t="s">
        <v>526</v>
      </c>
      <c r="I29" s="154" t="s">
        <v>518</v>
      </c>
      <c r="J29" s="2"/>
      <c r="K29" s="152" t="s">
        <v>527</v>
      </c>
      <c r="L29" s="154" t="s">
        <v>518</v>
      </c>
      <c r="M29" s="2"/>
      <c r="N29" s="152" t="s">
        <v>528</v>
      </c>
      <c r="O29" s="154" t="s">
        <v>518</v>
      </c>
      <c r="P29" s="3"/>
      <c r="Q29" s="119"/>
      <c r="AB29" s="3"/>
    </row>
    <row r="30" spans="2:28" ht="18" customHeight="1">
      <c r="B30" s="33" t="s">
        <v>518</v>
      </c>
      <c r="C30" s="33" t="s">
        <v>989</v>
      </c>
      <c r="D30" s="3"/>
      <c r="E30" s="33" t="s">
        <v>518</v>
      </c>
      <c r="F30" s="33" t="s">
        <v>989</v>
      </c>
      <c r="G30" s="3"/>
      <c r="H30" s="33" t="s">
        <v>518</v>
      </c>
      <c r="I30" s="33" t="s">
        <v>518</v>
      </c>
      <c r="J30" s="2"/>
      <c r="K30" s="33" t="s">
        <v>518</v>
      </c>
      <c r="L30" s="33" t="s">
        <v>518</v>
      </c>
      <c r="M30" s="2"/>
      <c r="N30" s="33" t="s">
        <v>518</v>
      </c>
      <c r="O30" s="33" t="s">
        <v>989</v>
      </c>
      <c r="Q30" s="119"/>
      <c r="AB30" s="3"/>
    </row>
    <row r="31" spans="3:33" ht="18" customHeight="1">
      <c r="C31" s="114"/>
      <c r="D31" s="3"/>
      <c r="F31" s="114"/>
      <c r="G31" s="3"/>
      <c r="T31" s="89"/>
      <c r="U31" s="89"/>
      <c r="W31" s="89"/>
      <c r="X31" s="89"/>
      <c r="Z31" s="89"/>
      <c r="AA31" s="89"/>
      <c r="AB31" s="3"/>
      <c r="AC31" s="89"/>
      <c r="AD31" s="89"/>
      <c r="AE31" s="3"/>
      <c r="AF31" s="89"/>
      <c r="AG31" s="89"/>
    </row>
    <row r="32" spans="2:31" ht="18" customHeight="1">
      <c r="B32" s="89" t="s">
        <v>378</v>
      </c>
      <c r="C32" s="33"/>
      <c r="D32" s="99"/>
      <c r="E32" s="89" t="s">
        <v>823</v>
      </c>
      <c r="F32" s="33"/>
      <c r="G32" s="38"/>
      <c r="H32" s="89" t="s">
        <v>862</v>
      </c>
      <c r="I32" s="33"/>
      <c r="K32" s="89" t="s">
        <v>381</v>
      </c>
      <c r="L32" s="33"/>
      <c r="N32" s="89" t="s">
        <v>382</v>
      </c>
      <c r="O32" s="33"/>
      <c r="Q32" s="116"/>
      <c r="AB32" s="3"/>
      <c r="AE32" s="3"/>
    </row>
    <row r="33" spans="2:31" ht="18" customHeight="1">
      <c r="B33" s="91" t="s">
        <v>792</v>
      </c>
      <c r="C33" s="91"/>
      <c r="D33" s="3"/>
      <c r="E33" s="159" t="s">
        <v>564</v>
      </c>
      <c r="F33" s="159"/>
      <c r="H33" s="91" t="s">
        <v>480</v>
      </c>
      <c r="I33" s="91"/>
      <c r="K33" s="159" t="s">
        <v>34</v>
      </c>
      <c r="L33" s="159"/>
      <c r="N33" s="91" t="s">
        <v>453</v>
      </c>
      <c r="O33" s="91"/>
      <c r="Q33" s="116"/>
      <c r="AB33" s="3"/>
      <c r="AE33" s="3"/>
    </row>
    <row r="34" spans="2:31" ht="18" customHeight="1">
      <c r="B34" s="53" t="s">
        <v>508</v>
      </c>
      <c r="C34" s="54"/>
      <c r="D34" s="3"/>
      <c r="E34" s="53" t="s">
        <v>131</v>
      </c>
      <c r="F34" s="54"/>
      <c r="H34" s="53" t="s">
        <v>131</v>
      </c>
      <c r="I34" s="54"/>
      <c r="K34" s="53" t="s">
        <v>508</v>
      </c>
      <c r="L34" s="54"/>
      <c r="N34" s="53" t="s">
        <v>117</v>
      </c>
      <c r="O34" s="54"/>
      <c r="Q34" s="116"/>
      <c r="AB34" s="3"/>
      <c r="AE34" s="3"/>
    </row>
    <row r="35" spans="2:31" ht="18" customHeight="1">
      <c r="B35" s="92" t="s">
        <v>824</v>
      </c>
      <c r="C35" s="58"/>
      <c r="D35" s="3"/>
      <c r="E35" s="61" t="s">
        <v>1092</v>
      </c>
      <c r="F35" s="62"/>
      <c r="H35" s="93" t="s">
        <v>825</v>
      </c>
      <c r="I35" s="64"/>
      <c r="K35" s="53" t="s">
        <v>117</v>
      </c>
      <c r="L35" s="54"/>
      <c r="N35" s="53" t="s">
        <v>140</v>
      </c>
      <c r="O35" s="54"/>
      <c r="Q35" s="116"/>
      <c r="AB35" s="3"/>
      <c r="AE35" s="3"/>
    </row>
    <row r="36" spans="2:31" ht="18" customHeight="1">
      <c r="B36" s="77" t="s">
        <v>826</v>
      </c>
      <c r="C36" s="60"/>
      <c r="D36" s="3"/>
      <c r="E36" s="53" t="s">
        <v>157</v>
      </c>
      <c r="F36" s="54"/>
      <c r="H36" s="53" t="s">
        <v>139</v>
      </c>
      <c r="I36" s="68"/>
      <c r="K36" s="57" t="s">
        <v>824</v>
      </c>
      <c r="L36" s="58"/>
      <c r="N36" s="53" t="s">
        <v>204</v>
      </c>
      <c r="O36" s="54"/>
      <c r="Q36" s="116"/>
      <c r="AB36" s="3"/>
      <c r="AE36" s="3"/>
    </row>
    <row r="37" spans="2:31" ht="18" customHeight="1">
      <c r="B37" s="53" t="s">
        <v>161</v>
      </c>
      <c r="C37" s="54"/>
      <c r="D37" s="3"/>
      <c r="E37" s="53" t="s">
        <v>209</v>
      </c>
      <c r="F37" s="54"/>
      <c r="H37" s="92" t="s">
        <v>831</v>
      </c>
      <c r="I37" s="58"/>
      <c r="K37" s="53" t="s">
        <v>204</v>
      </c>
      <c r="L37" s="54"/>
      <c r="N37" s="53" t="s">
        <v>415</v>
      </c>
      <c r="O37" s="54"/>
      <c r="Q37" s="116"/>
      <c r="AB37" s="3"/>
      <c r="AE37" s="3"/>
    </row>
    <row r="38" spans="2:31" ht="18" customHeight="1">
      <c r="B38" s="55" t="s">
        <v>830</v>
      </c>
      <c r="C38" s="70"/>
      <c r="D38" s="3"/>
      <c r="E38" s="79" t="s">
        <v>842</v>
      </c>
      <c r="F38" s="80"/>
      <c r="H38" s="61" t="s">
        <v>214</v>
      </c>
      <c r="I38" s="62"/>
      <c r="K38" s="53" t="s">
        <v>149</v>
      </c>
      <c r="L38" s="54"/>
      <c r="N38" s="55" t="s">
        <v>232</v>
      </c>
      <c r="O38" s="56"/>
      <c r="Q38" s="116"/>
      <c r="AB38" s="3"/>
      <c r="AE38" s="3"/>
    </row>
    <row r="39" spans="2:31" ht="18" customHeight="1">
      <c r="B39" s="53" t="s">
        <v>841</v>
      </c>
      <c r="C39" s="72"/>
      <c r="D39" s="3"/>
      <c r="E39" s="53" t="s">
        <v>229</v>
      </c>
      <c r="F39" s="54"/>
      <c r="H39" s="85" t="s">
        <v>837</v>
      </c>
      <c r="I39" s="74"/>
      <c r="K39" s="73" t="s">
        <v>837</v>
      </c>
      <c r="L39" s="74"/>
      <c r="N39" s="53" t="s">
        <v>221</v>
      </c>
      <c r="O39" s="54"/>
      <c r="Q39" s="116"/>
      <c r="AB39" s="3"/>
      <c r="AE39" s="3"/>
    </row>
    <row r="40" spans="2:31" ht="18" customHeight="1">
      <c r="B40" s="67" t="s">
        <v>235</v>
      </c>
      <c r="C40" s="68"/>
      <c r="D40" s="3"/>
      <c r="E40" s="53" t="s">
        <v>265</v>
      </c>
      <c r="F40" s="54"/>
      <c r="H40" s="92" t="s">
        <v>834</v>
      </c>
      <c r="I40" s="58"/>
      <c r="K40" s="53" t="s">
        <v>224</v>
      </c>
      <c r="L40" s="54"/>
      <c r="N40" s="53" t="s">
        <v>489</v>
      </c>
      <c r="O40" s="54"/>
      <c r="Q40" s="116"/>
      <c r="AB40" s="3"/>
      <c r="AE40" s="3"/>
    </row>
    <row r="41" spans="2:31" ht="18" customHeight="1">
      <c r="B41" s="53" t="s">
        <v>221</v>
      </c>
      <c r="C41" s="54"/>
      <c r="D41" s="3"/>
      <c r="E41" s="49" t="s">
        <v>94</v>
      </c>
      <c r="F41" s="50"/>
      <c r="H41" s="49" t="s">
        <v>94</v>
      </c>
      <c r="I41" s="50"/>
      <c r="K41" s="53" t="s">
        <v>219</v>
      </c>
      <c r="L41" s="54"/>
      <c r="N41" s="92" t="s">
        <v>843</v>
      </c>
      <c r="O41" s="58"/>
      <c r="Q41" s="116"/>
      <c r="R41" s="99">
        <v>11</v>
      </c>
      <c r="S41" s="89" t="s">
        <v>378</v>
      </c>
      <c r="AB41" s="3"/>
      <c r="AE41" s="3"/>
    </row>
    <row r="42" spans="2:31" ht="18" customHeight="1">
      <c r="B42" s="77" t="s">
        <v>850</v>
      </c>
      <c r="C42" s="60"/>
      <c r="D42" s="3"/>
      <c r="E42" s="71" t="s">
        <v>857</v>
      </c>
      <c r="F42" s="72"/>
      <c r="H42" s="53" t="s">
        <v>254</v>
      </c>
      <c r="I42" s="54"/>
      <c r="K42" s="59" t="s">
        <v>850</v>
      </c>
      <c r="L42" s="60"/>
      <c r="N42" s="53" t="s">
        <v>494</v>
      </c>
      <c r="O42" s="54"/>
      <c r="Q42" s="116"/>
      <c r="R42" s="99">
        <v>12</v>
      </c>
      <c r="S42" s="89" t="s">
        <v>823</v>
      </c>
      <c r="AB42" s="3"/>
      <c r="AE42" s="3"/>
    </row>
    <row r="43" spans="2:31" ht="18" customHeight="1">
      <c r="B43" s="65" t="s">
        <v>847</v>
      </c>
      <c r="C43" s="82"/>
      <c r="D43" s="3"/>
      <c r="E43" s="53" t="s">
        <v>507</v>
      </c>
      <c r="F43" s="54"/>
      <c r="G43" s="3"/>
      <c r="H43" s="53" t="s">
        <v>858</v>
      </c>
      <c r="I43" s="72"/>
      <c r="K43" s="57" t="s">
        <v>846</v>
      </c>
      <c r="L43" s="58"/>
      <c r="N43" s="65" t="s">
        <v>156</v>
      </c>
      <c r="O43" s="66"/>
      <c r="Q43" s="116"/>
      <c r="R43" s="99">
        <v>13</v>
      </c>
      <c r="S43" s="89" t="s">
        <v>862</v>
      </c>
      <c r="AB43" s="3"/>
      <c r="AE43" s="3"/>
    </row>
    <row r="44" spans="2:31" ht="18" customHeight="1">
      <c r="B44" s="152" t="s">
        <v>529</v>
      </c>
      <c r="C44" s="154" t="s">
        <v>82</v>
      </c>
      <c r="D44" s="3"/>
      <c r="E44" s="152" t="s">
        <v>530</v>
      </c>
      <c r="F44" s="165"/>
      <c r="G44" s="3"/>
      <c r="H44" s="89" t="s">
        <v>531</v>
      </c>
      <c r="I44" s="33"/>
      <c r="K44" s="152" t="s">
        <v>532</v>
      </c>
      <c r="L44" s="154" t="s">
        <v>82</v>
      </c>
      <c r="N44" s="89" t="s">
        <v>533</v>
      </c>
      <c r="O44" s="154" t="s">
        <v>82</v>
      </c>
      <c r="P44" s="3"/>
      <c r="Q44" s="116"/>
      <c r="R44" s="99">
        <v>14</v>
      </c>
      <c r="S44" s="89" t="s">
        <v>381</v>
      </c>
      <c r="AB44" s="3"/>
      <c r="AE44" s="3"/>
    </row>
    <row r="45" spans="2:31" ht="18" customHeight="1">
      <c r="B45" s="33" t="s">
        <v>518</v>
      </c>
      <c r="C45" s="33" t="s">
        <v>989</v>
      </c>
      <c r="D45" s="3"/>
      <c r="F45" s="33"/>
      <c r="G45" s="3"/>
      <c r="I45" s="114"/>
      <c r="L45" s="33" t="s">
        <v>518</v>
      </c>
      <c r="O45" s="33" t="s">
        <v>518</v>
      </c>
      <c r="Q45" s="116"/>
      <c r="R45" s="99">
        <v>15</v>
      </c>
      <c r="S45" s="89" t="s">
        <v>382</v>
      </c>
      <c r="AB45" s="3"/>
      <c r="AE45" s="3"/>
    </row>
    <row r="46" spans="3:33" ht="18" customHeight="1">
      <c r="C46" s="114"/>
      <c r="D46" s="3"/>
      <c r="G46" s="3"/>
      <c r="I46" s="114"/>
      <c r="L46" s="114"/>
      <c r="O46" s="114"/>
      <c r="T46" s="89"/>
      <c r="U46" s="89"/>
      <c r="W46" s="89"/>
      <c r="X46" s="89"/>
      <c r="Z46" s="89"/>
      <c r="AA46" s="89"/>
      <c r="AB46" s="3"/>
      <c r="AC46" s="89"/>
      <c r="AD46" s="89"/>
      <c r="AE46" s="3"/>
      <c r="AF46" s="89"/>
      <c r="AG46" s="89"/>
    </row>
    <row r="47" spans="2:31" ht="18" customHeight="1">
      <c r="B47" s="89" t="s">
        <v>383</v>
      </c>
      <c r="C47" s="33"/>
      <c r="D47" s="99"/>
      <c r="E47" s="89" t="s">
        <v>384</v>
      </c>
      <c r="F47" s="33"/>
      <c r="H47" s="89" t="s">
        <v>127</v>
      </c>
      <c r="I47" s="33"/>
      <c r="K47" s="89" t="s">
        <v>386</v>
      </c>
      <c r="L47" s="33"/>
      <c r="M47" s="2"/>
      <c r="N47" s="89" t="s">
        <v>387</v>
      </c>
      <c r="O47" s="33"/>
      <c r="Q47" s="116"/>
      <c r="R47" s="99">
        <v>16</v>
      </c>
      <c r="S47" s="89" t="s">
        <v>383</v>
      </c>
      <c r="V47" s="99"/>
      <c r="AB47" s="99"/>
      <c r="AE47" s="99"/>
    </row>
    <row r="48" spans="2:31" ht="18" customHeight="1">
      <c r="B48" s="159" t="s">
        <v>305</v>
      </c>
      <c r="C48" s="159"/>
      <c r="E48" s="91" t="s">
        <v>805</v>
      </c>
      <c r="F48" s="91"/>
      <c r="H48" s="91" t="s">
        <v>791</v>
      </c>
      <c r="I48" s="91"/>
      <c r="K48" s="91" t="s">
        <v>764</v>
      </c>
      <c r="L48" s="91"/>
      <c r="M48" s="2"/>
      <c r="N48" s="91" t="s">
        <v>561</v>
      </c>
      <c r="O48" s="91"/>
      <c r="Q48" s="116"/>
      <c r="R48" s="99">
        <v>17</v>
      </c>
      <c r="S48" s="89" t="s">
        <v>384</v>
      </c>
      <c r="AB48" s="3"/>
      <c r="AE48" s="3"/>
    </row>
    <row r="49" spans="2:31" ht="18" customHeight="1">
      <c r="B49" s="59" t="s">
        <v>79</v>
      </c>
      <c r="C49" s="60"/>
      <c r="E49" s="53" t="s">
        <v>134</v>
      </c>
      <c r="F49" s="54"/>
      <c r="H49" s="77" t="s">
        <v>826</v>
      </c>
      <c r="I49" s="60"/>
      <c r="K49" s="53" t="s">
        <v>411</v>
      </c>
      <c r="L49" s="54"/>
      <c r="M49" s="2"/>
      <c r="N49" s="53" t="s">
        <v>130</v>
      </c>
      <c r="O49" s="54"/>
      <c r="Q49" s="116"/>
      <c r="R49" s="99">
        <v>18</v>
      </c>
      <c r="S49" s="89" t="s">
        <v>127</v>
      </c>
      <c r="AB49" s="3"/>
      <c r="AE49" s="3"/>
    </row>
    <row r="50" spans="2:31" ht="18" customHeight="1">
      <c r="B50" s="53" t="s">
        <v>117</v>
      </c>
      <c r="C50" s="54"/>
      <c r="E50" s="53" t="s">
        <v>144</v>
      </c>
      <c r="F50" s="54"/>
      <c r="H50" s="49" t="s">
        <v>414</v>
      </c>
      <c r="I50" s="50"/>
      <c r="K50" s="49" t="s">
        <v>414</v>
      </c>
      <c r="L50" s="50"/>
      <c r="M50" s="2"/>
      <c r="N50" s="53" t="s">
        <v>204</v>
      </c>
      <c r="O50" s="54"/>
      <c r="Q50" s="116"/>
      <c r="R50" s="99">
        <v>19</v>
      </c>
      <c r="S50" s="89" t="s">
        <v>386</v>
      </c>
      <c r="AB50" s="3"/>
      <c r="AE50" s="3"/>
    </row>
    <row r="51" spans="2:31" ht="18" customHeight="1">
      <c r="B51" s="53" t="s">
        <v>134</v>
      </c>
      <c r="C51" s="54"/>
      <c r="E51" s="92" t="s">
        <v>831</v>
      </c>
      <c r="F51" s="58"/>
      <c r="H51" s="55" t="s">
        <v>830</v>
      </c>
      <c r="I51" s="70"/>
      <c r="K51" s="92" t="s">
        <v>828</v>
      </c>
      <c r="L51" s="58"/>
      <c r="M51" s="2"/>
      <c r="N51" s="55" t="s">
        <v>830</v>
      </c>
      <c r="O51" s="70"/>
      <c r="Q51" s="116"/>
      <c r="R51" s="99">
        <v>20</v>
      </c>
      <c r="S51" s="89" t="s">
        <v>387</v>
      </c>
      <c r="AB51" s="3"/>
      <c r="AE51" s="3"/>
    </row>
    <row r="52" spans="2:31" ht="18" customHeight="1">
      <c r="B52" s="53" t="s">
        <v>152</v>
      </c>
      <c r="C52" s="54"/>
      <c r="E52" s="53" t="s">
        <v>415</v>
      </c>
      <c r="F52" s="54"/>
      <c r="H52" s="61" t="s">
        <v>214</v>
      </c>
      <c r="I52" s="62"/>
      <c r="K52" s="53" t="s">
        <v>415</v>
      </c>
      <c r="L52" s="54"/>
      <c r="M52" s="2"/>
      <c r="N52" s="53" t="s">
        <v>841</v>
      </c>
      <c r="O52" s="72"/>
      <c r="Q52" s="116"/>
      <c r="AB52" s="3"/>
      <c r="AE52" s="3"/>
    </row>
    <row r="53" spans="2:31" ht="18" customHeight="1">
      <c r="B53" s="53" t="s">
        <v>144</v>
      </c>
      <c r="C53" s="54"/>
      <c r="E53" s="53" t="s">
        <v>470</v>
      </c>
      <c r="F53" s="54"/>
      <c r="H53" s="94" t="s">
        <v>842</v>
      </c>
      <c r="I53" s="80"/>
      <c r="K53" s="53" t="s">
        <v>470</v>
      </c>
      <c r="L53" s="54"/>
      <c r="M53" s="2"/>
      <c r="N53" s="65" t="s">
        <v>215</v>
      </c>
      <c r="O53" s="66"/>
      <c r="Q53" s="116"/>
      <c r="AB53" s="3"/>
      <c r="AE53" s="3"/>
    </row>
    <row r="54" spans="2:31" ht="18" customHeight="1">
      <c r="B54" s="53" t="s">
        <v>233</v>
      </c>
      <c r="C54" s="54"/>
      <c r="E54" s="55" t="s">
        <v>232</v>
      </c>
      <c r="F54" s="56"/>
      <c r="H54" s="53" t="s">
        <v>224</v>
      </c>
      <c r="I54" s="54"/>
      <c r="K54" s="92" t="s">
        <v>834</v>
      </c>
      <c r="L54" s="58"/>
      <c r="M54" s="2"/>
      <c r="N54" s="53" t="s">
        <v>470</v>
      </c>
      <c r="O54" s="54"/>
      <c r="Q54" s="116"/>
      <c r="AB54" s="3"/>
      <c r="AE54" s="3"/>
    </row>
    <row r="55" spans="2:31" ht="18" customHeight="1">
      <c r="B55" s="53" t="s">
        <v>207</v>
      </c>
      <c r="C55" s="54"/>
      <c r="E55" s="53" t="s">
        <v>420</v>
      </c>
      <c r="F55" s="54"/>
      <c r="H55" s="53" t="s">
        <v>474</v>
      </c>
      <c r="I55" s="54"/>
      <c r="K55" s="53" t="s">
        <v>474</v>
      </c>
      <c r="L55" s="54"/>
      <c r="M55" s="2"/>
      <c r="N55" s="92" t="s">
        <v>843</v>
      </c>
      <c r="O55" s="58"/>
      <c r="Q55" s="116"/>
      <c r="AB55" s="3"/>
      <c r="AE55" s="3"/>
    </row>
    <row r="56" spans="2:31" ht="18" customHeight="1">
      <c r="B56" s="57" t="s">
        <v>832</v>
      </c>
      <c r="C56" s="58"/>
      <c r="E56" s="77" t="s">
        <v>850</v>
      </c>
      <c r="F56" s="60"/>
      <c r="H56" s="85" t="s">
        <v>845</v>
      </c>
      <c r="I56" s="74"/>
      <c r="K56" s="53" t="s">
        <v>488</v>
      </c>
      <c r="L56" s="54"/>
      <c r="M56" s="2"/>
      <c r="N56" s="73" t="s">
        <v>845</v>
      </c>
      <c r="O56" s="74"/>
      <c r="Q56" s="116"/>
      <c r="AB56" s="3"/>
      <c r="AE56" s="3"/>
    </row>
    <row r="57" spans="2:31" ht="18" customHeight="1">
      <c r="B57" s="53" t="s">
        <v>258</v>
      </c>
      <c r="C57" s="54"/>
      <c r="E57" s="49" t="s">
        <v>96</v>
      </c>
      <c r="F57" s="50"/>
      <c r="H57" s="53" t="s">
        <v>857</v>
      </c>
      <c r="I57" s="72"/>
      <c r="K57" s="81" t="s">
        <v>856</v>
      </c>
      <c r="L57" s="82"/>
      <c r="M57" s="2"/>
      <c r="N57" s="53" t="s">
        <v>494</v>
      </c>
      <c r="O57" s="54"/>
      <c r="Q57" s="116"/>
      <c r="AB57" s="3"/>
      <c r="AE57" s="3"/>
    </row>
    <row r="58" spans="2:31" ht="18" customHeight="1">
      <c r="B58" s="57" t="s">
        <v>852</v>
      </c>
      <c r="C58" s="58"/>
      <c r="E58" s="53" t="s">
        <v>155</v>
      </c>
      <c r="F58" s="54"/>
      <c r="H58" s="53" t="s">
        <v>155</v>
      </c>
      <c r="I58" s="54"/>
      <c r="K58" s="53" t="s">
        <v>155</v>
      </c>
      <c r="L58" s="54"/>
      <c r="M58" s="2"/>
      <c r="N58" s="49" t="s">
        <v>280</v>
      </c>
      <c r="O58" s="68"/>
      <c r="Q58" s="116"/>
      <c r="AB58" s="3"/>
      <c r="AE58" s="3"/>
    </row>
    <row r="59" spans="2:31" ht="18" customHeight="1">
      <c r="B59" s="152" t="s">
        <v>534</v>
      </c>
      <c r="C59" s="165"/>
      <c r="E59" s="152" t="s">
        <v>535</v>
      </c>
      <c r="F59" s="154" t="s">
        <v>518</v>
      </c>
      <c r="H59" s="89" t="s">
        <v>536</v>
      </c>
      <c r="I59" s="154" t="s">
        <v>82</v>
      </c>
      <c r="K59" s="89" t="s">
        <v>537</v>
      </c>
      <c r="L59" s="154" t="s">
        <v>518</v>
      </c>
      <c r="M59" s="2"/>
      <c r="N59" s="89" t="s">
        <v>538</v>
      </c>
      <c r="O59" s="154" t="s">
        <v>82</v>
      </c>
      <c r="P59" s="3"/>
      <c r="Q59" s="116"/>
      <c r="AB59" s="3"/>
      <c r="AE59" s="3"/>
    </row>
    <row r="60" spans="3:31" ht="18" customHeight="1">
      <c r="C60" s="114"/>
      <c r="E60" s="33" t="s">
        <v>988</v>
      </c>
      <c r="F60" s="33" t="s">
        <v>518</v>
      </c>
      <c r="I60" s="33" t="s">
        <v>518</v>
      </c>
      <c r="K60" s="33" t="s">
        <v>988</v>
      </c>
      <c r="L60" s="33" t="s">
        <v>989</v>
      </c>
      <c r="M60" s="2"/>
      <c r="O60" s="33" t="s">
        <v>989</v>
      </c>
      <c r="Q60" s="116"/>
      <c r="AB60" s="3"/>
      <c r="AE60" s="3"/>
    </row>
    <row r="61" spans="7:15" ht="18" customHeight="1">
      <c r="G61" s="3"/>
      <c r="L61" s="114"/>
      <c r="O61" s="114"/>
    </row>
    <row r="62" spans="2:17" ht="18" customHeight="1">
      <c r="B62" s="89" t="s">
        <v>770</v>
      </c>
      <c r="C62" s="33"/>
      <c r="E62" s="89" t="s">
        <v>399</v>
      </c>
      <c r="F62" s="33"/>
      <c r="G62" s="99"/>
      <c r="H62" s="89" t="s">
        <v>400</v>
      </c>
      <c r="I62" s="33"/>
      <c r="J62" s="99"/>
      <c r="K62" s="89" t="s">
        <v>401</v>
      </c>
      <c r="L62" s="33"/>
      <c r="M62" s="2"/>
      <c r="N62" s="89" t="s">
        <v>450</v>
      </c>
      <c r="O62" s="33"/>
      <c r="Q62" s="106"/>
    </row>
    <row r="63" spans="2:17" ht="18" customHeight="1">
      <c r="B63" s="91" t="s">
        <v>765</v>
      </c>
      <c r="C63" s="91"/>
      <c r="E63" s="91" t="s">
        <v>240</v>
      </c>
      <c r="F63" s="91"/>
      <c r="H63" s="91" t="s">
        <v>791</v>
      </c>
      <c r="I63" s="91"/>
      <c r="K63" s="91" t="s">
        <v>453</v>
      </c>
      <c r="L63" s="91"/>
      <c r="M63" s="2"/>
      <c r="N63" s="91" t="s">
        <v>936</v>
      </c>
      <c r="O63" s="91"/>
      <c r="Q63" s="106"/>
    </row>
    <row r="64" spans="2:17" ht="18" customHeight="1">
      <c r="B64" s="77" t="s">
        <v>826</v>
      </c>
      <c r="C64" s="60"/>
      <c r="E64" s="53" t="s">
        <v>134</v>
      </c>
      <c r="F64" s="54"/>
      <c r="H64" s="53" t="s">
        <v>134</v>
      </c>
      <c r="I64" s="54"/>
      <c r="K64" s="53" t="s">
        <v>781</v>
      </c>
      <c r="L64" s="54"/>
      <c r="M64" s="2"/>
      <c r="N64" s="53" t="s">
        <v>411</v>
      </c>
      <c r="O64" s="54"/>
      <c r="Q64" s="106"/>
    </row>
    <row r="65" spans="2:17" ht="18" customHeight="1">
      <c r="B65" s="53" t="s">
        <v>134</v>
      </c>
      <c r="C65" s="54"/>
      <c r="E65" s="65" t="s">
        <v>150</v>
      </c>
      <c r="F65" s="66"/>
      <c r="H65" s="93" t="s">
        <v>825</v>
      </c>
      <c r="I65" s="64"/>
      <c r="K65" s="53" t="s">
        <v>134</v>
      </c>
      <c r="L65" s="54"/>
      <c r="M65" s="2"/>
      <c r="N65" s="53" t="s">
        <v>138</v>
      </c>
      <c r="O65" s="54"/>
      <c r="Q65" s="106"/>
    </row>
    <row r="66" spans="2:17" ht="18" customHeight="1">
      <c r="B66" s="65" t="s">
        <v>150</v>
      </c>
      <c r="C66" s="66"/>
      <c r="E66" s="53" t="s">
        <v>142</v>
      </c>
      <c r="F66" s="54"/>
      <c r="H66" s="65" t="s">
        <v>150</v>
      </c>
      <c r="I66" s="66"/>
      <c r="K66" s="53" t="s">
        <v>204</v>
      </c>
      <c r="L66" s="54"/>
      <c r="M66" s="2"/>
      <c r="N66" s="55" t="s">
        <v>830</v>
      </c>
      <c r="O66" s="70"/>
      <c r="Q66" s="106"/>
    </row>
    <row r="67" spans="2:17" ht="18" customHeight="1">
      <c r="B67" s="53" t="s">
        <v>149</v>
      </c>
      <c r="C67" s="54"/>
      <c r="E67" s="61" t="s">
        <v>214</v>
      </c>
      <c r="F67" s="62"/>
      <c r="H67" s="92" t="s">
        <v>828</v>
      </c>
      <c r="I67" s="58"/>
      <c r="K67" s="92" t="s">
        <v>831</v>
      </c>
      <c r="L67" s="58"/>
      <c r="M67" s="2"/>
      <c r="N67" s="92" t="s">
        <v>828</v>
      </c>
      <c r="O67" s="58"/>
      <c r="Q67" s="106"/>
    </row>
    <row r="68" spans="2:17" ht="18" customHeight="1">
      <c r="B68" s="77" t="s">
        <v>840</v>
      </c>
      <c r="C68" s="78"/>
      <c r="E68" s="65" t="s">
        <v>215</v>
      </c>
      <c r="F68" s="66"/>
      <c r="H68" s="53" t="s">
        <v>209</v>
      </c>
      <c r="I68" s="54"/>
      <c r="K68" s="94" t="s">
        <v>842</v>
      </c>
      <c r="L68" s="80"/>
      <c r="M68" s="2"/>
      <c r="N68" s="94" t="s">
        <v>842</v>
      </c>
      <c r="O68" s="80"/>
      <c r="Q68" s="106"/>
    </row>
    <row r="69" spans="2:17" ht="18" customHeight="1">
      <c r="B69" s="53" t="s">
        <v>217</v>
      </c>
      <c r="C69" s="54"/>
      <c r="E69" s="53" t="s">
        <v>217</v>
      </c>
      <c r="F69" s="54"/>
      <c r="H69" s="85" t="s">
        <v>835</v>
      </c>
      <c r="I69" s="74"/>
      <c r="K69" s="85" t="s">
        <v>837</v>
      </c>
      <c r="L69" s="74"/>
      <c r="M69" s="2"/>
      <c r="N69" s="53" t="s">
        <v>227</v>
      </c>
      <c r="O69" s="54"/>
      <c r="Q69" s="106"/>
    </row>
    <row r="70" spans="2:17" ht="18" customHeight="1">
      <c r="B70" s="53" t="s">
        <v>213</v>
      </c>
      <c r="C70" s="54"/>
      <c r="E70" s="53" t="s">
        <v>420</v>
      </c>
      <c r="F70" s="54"/>
      <c r="H70" s="53" t="s">
        <v>470</v>
      </c>
      <c r="I70" s="54"/>
      <c r="K70" s="92" t="s">
        <v>834</v>
      </c>
      <c r="L70" s="58"/>
      <c r="M70" s="2"/>
      <c r="N70" s="53" t="s">
        <v>833</v>
      </c>
      <c r="O70" s="72"/>
      <c r="Q70" s="106"/>
    </row>
    <row r="71" spans="2:19" ht="18" customHeight="1">
      <c r="B71" s="53" t="s">
        <v>258</v>
      </c>
      <c r="C71" s="54"/>
      <c r="E71" s="92" t="s">
        <v>844</v>
      </c>
      <c r="F71" s="58"/>
      <c r="H71" s="53" t="s">
        <v>489</v>
      </c>
      <c r="I71" s="54"/>
      <c r="K71" s="53" t="s">
        <v>420</v>
      </c>
      <c r="L71" s="54"/>
      <c r="M71" s="2"/>
      <c r="N71" s="53" t="s">
        <v>488</v>
      </c>
      <c r="O71" s="54"/>
      <c r="Q71" s="106"/>
      <c r="R71" s="99">
        <v>21</v>
      </c>
      <c r="S71" s="89" t="s">
        <v>770</v>
      </c>
    </row>
    <row r="72" spans="2:19" ht="18" customHeight="1">
      <c r="B72" s="92" t="s">
        <v>852</v>
      </c>
      <c r="C72" s="58"/>
      <c r="E72" s="49" t="s">
        <v>96</v>
      </c>
      <c r="F72" s="50"/>
      <c r="H72" s="92" t="s">
        <v>852</v>
      </c>
      <c r="I72" s="58"/>
      <c r="K72" s="49" t="s">
        <v>94</v>
      </c>
      <c r="L72" s="50"/>
      <c r="M72" s="2"/>
      <c r="N72" s="92" t="s">
        <v>852</v>
      </c>
      <c r="O72" s="58"/>
      <c r="Q72" s="106"/>
      <c r="R72" s="99">
        <v>22</v>
      </c>
      <c r="S72" s="89" t="s">
        <v>399</v>
      </c>
    </row>
    <row r="73" spans="2:19" ht="18" customHeight="1">
      <c r="B73" s="49" t="s">
        <v>280</v>
      </c>
      <c r="C73" s="68"/>
      <c r="E73" s="53" t="s">
        <v>507</v>
      </c>
      <c r="F73" s="54"/>
      <c r="H73" s="53" t="s">
        <v>494</v>
      </c>
      <c r="I73" s="54"/>
      <c r="K73" s="53" t="s">
        <v>857</v>
      </c>
      <c r="L73" s="72"/>
      <c r="M73" s="2"/>
      <c r="N73" s="53" t="s">
        <v>858</v>
      </c>
      <c r="O73" s="72"/>
      <c r="Q73" s="106"/>
      <c r="R73" s="99">
        <v>23</v>
      </c>
      <c r="S73" s="89" t="s">
        <v>400</v>
      </c>
    </row>
    <row r="74" spans="2:19" ht="18" customHeight="1">
      <c r="B74" s="89" t="s">
        <v>539</v>
      </c>
      <c r="C74" s="165"/>
      <c r="E74" s="89" t="s">
        <v>540</v>
      </c>
      <c r="F74" s="165"/>
      <c r="H74" s="89" t="s">
        <v>541</v>
      </c>
      <c r="I74" s="102"/>
      <c r="K74" s="89" t="s">
        <v>542</v>
      </c>
      <c r="L74" s="165"/>
      <c r="M74" s="2"/>
      <c r="N74" s="89" t="s">
        <v>543</v>
      </c>
      <c r="O74" s="154" t="s">
        <v>518</v>
      </c>
      <c r="P74" s="3"/>
      <c r="Q74" s="106"/>
      <c r="R74" s="99">
        <v>24</v>
      </c>
      <c r="S74" s="89" t="s">
        <v>401</v>
      </c>
    </row>
    <row r="75" spans="2:19" ht="18" customHeight="1">
      <c r="B75" s="33" t="s">
        <v>988</v>
      </c>
      <c r="C75" s="33"/>
      <c r="D75" s="3"/>
      <c r="E75" s="33" t="s">
        <v>988</v>
      </c>
      <c r="F75" s="33"/>
      <c r="I75" s="33"/>
      <c r="K75" s="33" t="s">
        <v>988</v>
      </c>
      <c r="L75" s="33"/>
      <c r="M75" s="2"/>
      <c r="N75" s="33" t="s">
        <v>988</v>
      </c>
      <c r="O75" s="33" t="s">
        <v>989</v>
      </c>
      <c r="Q75" s="106"/>
      <c r="R75" s="99">
        <v>25</v>
      </c>
      <c r="S75" s="89" t="s">
        <v>450</v>
      </c>
    </row>
    <row r="76" spans="3:18" ht="18" customHeight="1">
      <c r="C76" s="114"/>
      <c r="D76" s="3"/>
      <c r="R76" s="99" t="s">
        <v>518</v>
      </c>
    </row>
    <row r="77" spans="2:19" ht="18" customHeight="1">
      <c r="B77" s="89" t="s">
        <v>426</v>
      </c>
      <c r="C77" s="33"/>
      <c r="E77" s="89" t="s">
        <v>427</v>
      </c>
      <c r="F77" s="33"/>
      <c r="H77" s="89" t="s">
        <v>428</v>
      </c>
      <c r="I77" s="33"/>
      <c r="K77" s="89" t="s">
        <v>429</v>
      </c>
      <c r="L77" s="33"/>
      <c r="N77" s="89" t="s">
        <v>430</v>
      </c>
      <c r="O77" s="33"/>
      <c r="Q77" s="106"/>
      <c r="R77" s="99">
        <v>26</v>
      </c>
      <c r="S77" s="89" t="s">
        <v>426</v>
      </c>
    </row>
    <row r="78" spans="2:19" ht="18" customHeight="1">
      <c r="B78" s="159" t="s">
        <v>243</v>
      </c>
      <c r="C78" s="159"/>
      <c r="E78" s="91" t="s">
        <v>764</v>
      </c>
      <c r="F78" s="91"/>
      <c r="H78" s="91" t="s">
        <v>794</v>
      </c>
      <c r="I78" s="91"/>
      <c r="K78" s="91" t="s">
        <v>795</v>
      </c>
      <c r="L78" s="91"/>
      <c r="N78" s="159" t="s">
        <v>453</v>
      </c>
      <c r="O78" s="159"/>
      <c r="Q78" s="106"/>
      <c r="R78" s="99">
        <v>27</v>
      </c>
      <c r="S78" s="89" t="s">
        <v>427</v>
      </c>
    </row>
    <row r="79" spans="2:19" ht="18" customHeight="1">
      <c r="B79" s="53" t="s">
        <v>411</v>
      </c>
      <c r="C79" s="54"/>
      <c r="E79" s="53" t="s">
        <v>508</v>
      </c>
      <c r="F79" s="54"/>
      <c r="H79" s="53" t="s">
        <v>138</v>
      </c>
      <c r="I79" s="54"/>
      <c r="K79" s="53" t="s">
        <v>781</v>
      </c>
      <c r="L79" s="54"/>
      <c r="N79" s="53" t="s">
        <v>130</v>
      </c>
      <c r="O79" s="54"/>
      <c r="Q79" s="106"/>
      <c r="R79" s="99">
        <v>28</v>
      </c>
      <c r="S79" s="89" t="s">
        <v>428</v>
      </c>
    </row>
    <row r="80" spans="2:19" ht="18" customHeight="1">
      <c r="B80" s="53" t="s">
        <v>152</v>
      </c>
      <c r="C80" s="54"/>
      <c r="E80" s="53" t="s">
        <v>118</v>
      </c>
      <c r="F80" s="54"/>
      <c r="H80" s="53" t="s">
        <v>139</v>
      </c>
      <c r="I80" s="68"/>
      <c r="K80" s="53" t="s">
        <v>138</v>
      </c>
      <c r="L80" s="54"/>
      <c r="N80" s="53" t="s">
        <v>152</v>
      </c>
      <c r="O80" s="54"/>
      <c r="Q80" s="106"/>
      <c r="R80" s="99">
        <v>29</v>
      </c>
      <c r="S80" s="89" t="s">
        <v>429</v>
      </c>
    </row>
    <row r="81" spans="2:19" ht="18" customHeight="1">
      <c r="B81" s="65" t="s">
        <v>158</v>
      </c>
      <c r="C81" s="66"/>
      <c r="E81" s="53" t="s">
        <v>161</v>
      </c>
      <c r="F81" s="54"/>
      <c r="H81" s="92" t="s">
        <v>831</v>
      </c>
      <c r="I81" s="58"/>
      <c r="K81" s="53" t="s">
        <v>161</v>
      </c>
      <c r="L81" s="54"/>
      <c r="N81" s="53" t="s">
        <v>151</v>
      </c>
      <c r="O81" s="54"/>
      <c r="Q81" s="106"/>
      <c r="R81" s="99">
        <v>30</v>
      </c>
      <c r="S81" s="89" t="s">
        <v>430</v>
      </c>
    </row>
    <row r="82" spans="2:18" ht="18" customHeight="1">
      <c r="B82" s="71" t="s">
        <v>841</v>
      </c>
      <c r="C82" s="72"/>
      <c r="E82" s="92" t="s">
        <v>828</v>
      </c>
      <c r="F82" s="58"/>
      <c r="H82" s="85" t="s">
        <v>835</v>
      </c>
      <c r="I82" s="74"/>
      <c r="K82" s="92" t="s">
        <v>831</v>
      </c>
      <c r="L82" s="58"/>
      <c r="N82" s="53" t="s">
        <v>233</v>
      </c>
      <c r="O82" s="54"/>
      <c r="Q82" s="106"/>
      <c r="R82" s="99" t="s">
        <v>518</v>
      </c>
    </row>
    <row r="83" spans="2:18" ht="18" customHeight="1">
      <c r="B83" s="75" t="s">
        <v>458</v>
      </c>
      <c r="C83" s="76"/>
      <c r="E83" s="61" t="s">
        <v>214</v>
      </c>
      <c r="F83" s="62"/>
      <c r="H83" s="92" t="s">
        <v>832</v>
      </c>
      <c r="I83" s="58"/>
      <c r="K83" s="53" t="s">
        <v>841</v>
      </c>
      <c r="L83" s="72"/>
      <c r="N83" s="53" t="s">
        <v>213</v>
      </c>
      <c r="O83" s="54"/>
      <c r="Q83" s="106"/>
      <c r="R83" s="99" t="s">
        <v>518</v>
      </c>
    </row>
    <row r="84" spans="2:18" ht="18" customHeight="1">
      <c r="B84" s="59" t="s">
        <v>836</v>
      </c>
      <c r="C84" s="60"/>
      <c r="E84" s="85" t="s">
        <v>837</v>
      </c>
      <c r="F84" s="74"/>
      <c r="H84" s="77" t="s">
        <v>836</v>
      </c>
      <c r="I84" s="60"/>
      <c r="K84" s="61" t="s">
        <v>214</v>
      </c>
      <c r="L84" s="62"/>
      <c r="N84" s="53" t="s">
        <v>221</v>
      </c>
      <c r="O84" s="54"/>
      <c r="Q84" s="106"/>
      <c r="R84" s="99" t="s">
        <v>518</v>
      </c>
    </row>
    <row r="85" spans="2:18" ht="18" customHeight="1">
      <c r="B85" s="53" t="s">
        <v>265</v>
      </c>
      <c r="C85" s="54"/>
      <c r="E85" s="53" t="s">
        <v>213</v>
      </c>
      <c r="F85" s="54"/>
      <c r="H85" s="53" t="s">
        <v>488</v>
      </c>
      <c r="I85" s="54"/>
      <c r="K85" s="85" t="s">
        <v>837</v>
      </c>
      <c r="L85" s="74"/>
      <c r="N85" s="53" t="s">
        <v>277</v>
      </c>
      <c r="O85" s="54"/>
      <c r="Q85" s="106"/>
      <c r="R85" s="99" t="s">
        <v>518</v>
      </c>
    </row>
    <row r="86" spans="2:18" ht="18" customHeight="1">
      <c r="B86" s="53" t="s">
        <v>488</v>
      </c>
      <c r="C86" s="54"/>
      <c r="E86" s="53" t="s">
        <v>420</v>
      </c>
      <c r="F86" s="54"/>
      <c r="H86" s="53" t="s">
        <v>489</v>
      </c>
      <c r="I86" s="54"/>
      <c r="K86" s="92" t="s">
        <v>843</v>
      </c>
      <c r="L86" s="58"/>
      <c r="N86" s="57" t="s">
        <v>852</v>
      </c>
      <c r="O86" s="58"/>
      <c r="Q86" s="106"/>
      <c r="R86" s="99" t="s">
        <v>518</v>
      </c>
    </row>
    <row r="87" spans="2:18" ht="18" customHeight="1">
      <c r="B87" s="71" t="s">
        <v>857</v>
      </c>
      <c r="C87" s="72"/>
      <c r="E87" s="53" t="s">
        <v>277</v>
      </c>
      <c r="F87" s="54"/>
      <c r="H87" s="53" t="s">
        <v>495</v>
      </c>
      <c r="I87" s="54"/>
      <c r="K87" s="65" t="s">
        <v>847</v>
      </c>
      <c r="L87" s="82"/>
      <c r="N87" s="53" t="s">
        <v>495</v>
      </c>
      <c r="O87" s="54"/>
      <c r="Q87" s="106"/>
      <c r="R87" s="99" t="s">
        <v>518</v>
      </c>
    </row>
    <row r="88" spans="2:18" ht="18" customHeight="1">
      <c r="B88" s="53" t="s">
        <v>507</v>
      </c>
      <c r="C88" s="54"/>
      <c r="E88" s="53" t="s">
        <v>494</v>
      </c>
      <c r="F88" s="54"/>
      <c r="H88" s="53" t="s">
        <v>858</v>
      </c>
      <c r="I88" s="72"/>
      <c r="K88" s="49" t="s">
        <v>97</v>
      </c>
      <c r="L88" s="50"/>
      <c r="N88" s="77" t="s">
        <v>153</v>
      </c>
      <c r="O88" s="78"/>
      <c r="Q88" s="106"/>
      <c r="R88" s="99" t="s">
        <v>518</v>
      </c>
    </row>
    <row r="89" spans="2:18" ht="18" customHeight="1">
      <c r="B89" s="152" t="s">
        <v>544</v>
      </c>
      <c r="C89" s="154" t="s">
        <v>518</v>
      </c>
      <c r="E89" s="89" t="s">
        <v>545</v>
      </c>
      <c r="F89" s="154" t="s">
        <v>82</v>
      </c>
      <c r="H89" s="89" t="s">
        <v>546</v>
      </c>
      <c r="I89" s="33"/>
      <c r="K89" s="89" t="s">
        <v>547</v>
      </c>
      <c r="L89" s="154" t="s">
        <v>82</v>
      </c>
      <c r="N89" s="89" t="s">
        <v>548</v>
      </c>
      <c r="O89" s="102"/>
      <c r="P89" s="3"/>
      <c r="Q89" s="106"/>
      <c r="R89" s="99" t="s">
        <v>518</v>
      </c>
    </row>
    <row r="90" spans="2:18" ht="18" customHeight="1">
      <c r="B90" s="33" t="s">
        <v>988</v>
      </c>
      <c r="C90" s="33" t="s">
        <v>989</v>
      </c>
      <c r="E90" s="33" t="s">
        <v>988</v>
      </c>
      <c r="F90" s="33" t="s">
        <v>518</v>
      </c>
      <c r="I90" s="33"/>
      <c r="L90" s="33" t="s">
        <v>989</v>
      </c>
      <c r="O90" s="33"/>
      <c r="Q90" s="106"/>
      <c r="R90" s="99" t="s">
        <v>518</v>
      </c>
    </row>
    <row r="91" spans="3:12" ht="18" customHeight="1">
      <c r="C91" s="114"/>
      <c r="F91" s="114"/>
      <c r="L91" s="114"/>
    </row>
    <row r="92" spans="2:18" ht="18" customHeight="1">
      <c r="B92" s="89" t="s">
        <v>431</v>
      </c>
      <c r="C92" s="33"/>
      <c r="E92" s="89" t="s">
        <v>432</v>
      </c>
      <c r="F92" s="33"/>
      <c r="G92" s="3"/>
      <c r="H92" s="89" t="s">
        <v>245</v>
      </c>
      <c r="I92" s="33"/>
      <c r="K92" s="89" t="s">
        <v>443</v>
      </c>
      <c r="L92" s="33"/>
      <c r="N92" s="89" t="s">
        <v>434</v>
      </c>
      <c r="O92" s="33"/>
      <c r="Q92" s="117"/>
      <c r="R92" s="99" t="s">
        <v>518</v>
      </c>
    </row>
    <row r="93" spans="2:18" ht="18" customHeight="1">
      <c r="B93" s="91" t="s">
        <v>765</v>
      </c>
      <c r="C93" s="91"/>
      <c r="E93" s="91" t="s">
        <v>242</v>
      </c>
      <c r="F93" s="91"/>
      <c r="G93" s="3"/>
      <c r="H93" s="91" t="s">
        <v>562</v>
      </c>
      <c r="I93" s="91"/>
      <c r="K93" s="91" t="s">
        <v>796</v>
      </c>
      <c r="L93" s="91"/>
      <c r="N93" s="91" t="s">
        <v>793</v>
      </c>
      <c r="O93" s="91"/>
      <c r="Q93" s="117"/>
      <c r="R93" s="99" t="s">
        <v>518</v>
      </c>
    </row>
    <row r="94" spans="2:18" ht="18" customHeight="1">
      <c r="B94" s="92" t="s">
        <v>824</v>
      </c>
      <c r="C94" s="58"/>
      <c r="E94" s="59" t="s">
        <v>79</v>
      </c>
      <c r="F94" s="60"/>
      <c r="G94" s="3"/>
      <c r="H94" s="53" t="s">
        <v>781</v>
      </c>
      <c r="I94" s="54"/>
      <c r="K94" s="53" t="s">
        <v>138</v>
      </c>
      <c r="L94" s="54"/>
      <c r="N94" s="77" t="s">
        <v>826</v>
      </c>
      <c r="O94" s="60"/>
      <c r="Q94" s="117"/>
      <c r="R94" s="99" t="s">
        <v>518</v>
      </c>
    </row>
    <row r="95" spans="2:42" ht="18" customHeight="1">
      <c r="B95" s="53" t="s">
        <v>118</v>
      </c>
      <c r="C95" s="54"/>
      <c r="E95" s="53" t="s">
        <v>117</v>
      </c>
      <c r="F95" s="54"/>
      <c r="G95" s="3"/>
      <c r="H95" s="53" t="s">
        <v>411</v>
      </c>
      <c r="I95" s="54"/>
      <c r="K95" s="92" t="s">
        <v>827</v>
      </c>
      <c r="L95" s="58"/>
      <c r="N95" s="53" t="s">
        <v>151</v>
      </c>
      <c r="O95" s="54"/>
      <c r="Q95" s="117"/>
      <c r="R95" s="99" t="s">
        <v>518</v>
      </c>
      <c r="AL95" s="89"/>
      <c r="AM95" s="33"/>
      <c r="AP95" s="33"/>
    </row>
    <row r="96" spans="2:45" ht="18" customHeight="1">
      <c r="B96" s="65" t="s">
        <v>150</v>
      </c>
      <c r="C96" s="66"/>
      <c r="E96" s="61" t="s">
        <v>122</v>
      </c>
      <c r="F96" s="62"/>
      <c r="G96" s="3"/>
      <c r="H96" s="49" t="s">
        <v>414</v>
      </c>
      <c r="I96" s="50"/>
      <c r="K96" s="53" t="s">
        <v>142</v>
      </c>
      <c r="L96" s="54"/>
      <c r="N96" s="92" t="s">
        <v>828</v>
      </c>
      <c r="O96" s="58"/>
      <c r="Q96" s="117"/>
      <c r="R96" s="99" t="s">
        <v>518</v>
      </c>
      <c r="AL96" s="89"/>
      <c r="AM96" s="89"/>
      <c r="AO96" s="89"/>
      <c r="AR96" s="99"/>
      <c r="AS96" s="99"/>
    </row>
    <row r="97" spans="2:18" ht="18" customHeight="1">
      <c r="B97" s="92" t="s">
        <v>831</v>
      </c>
      <c r="C97" s="58"/>
      <c r="E97" s="53" t="s">
        <v>204</v>
      </c>
      <c r="F97" s="54"/>
      <c r="G97" s="3"/>
      <c r="H97" s="92" t="s">
        <v>828</v>
      </c>
      <c r="I97" s="58"/>
      <c r="K97" s="75" t="s">
        <v>458</v>
      </c>
      <c r="L97" s="76"/>
      <c r="N97" s="53" t="s">
        <v>209</v>
      </c>
      <c r="O97" s="54"/>
      <c r="Q97" s="117"/>
      <c r="R97" s="99" t="s">
        <v>518</v>
      </c>
    </row>
    <row r="98" spans="2:18" ht="18" customHeight="1">
      <c r="B98" s="53" t="s">
        <v>415</v>
      </c>
      <c r="C98" s="54"/>
      <c r="E98" s="92" t="s">
        <v>828</v>
      </c>
      <c r="F98" s="58"/>
      <c r="G98" s="3"/>
      <c r="H98" s="75" t="s">
        <v>458</v>
      </c>
      <c r="I98" s="76"/>
      <c r="K98" s="53" t="s">
        <v>217</v>
      </c>
      <c r="L98" s="54"/>
      <c r="N98" s="94" t="s">
        <v>842</v>
      </c>
      <c r="O98" s="80"/>
      <c r="Q98" s="117"/>
      <c r="R98" s="99" t="s">
        <v>518</v>
      </c>
    </row>
    <row r="99" spans="2:17" ht="18" customHeight="1">
      <c r="B99" s="53" t="s">
        <v>217</v>
      </c>
      <c r="C99" s="54"/>
      <c r="E99" s="85" t="s">
        <v>835</v>
      </c>
      <c r="F99" s="74"/>
      <c r="G99" s="3"/>
      <c r="H99" s="53" t="s">
        <v>833</v>
      </c>
      <c r="I99" s="72"/>
      <c r="K99" s="77" t="s">
        <v>836</v>
      </c>
      <c r="L99" s="60"/>
      <c r="N99" s="53" t="s">
        <v>833</v>
      </c>
      <c r="O99" s="72"/>
      <c r="Q99" s="117"/>
    </row>
    <row r="100" spans="2:17" ht="18" customHeight="1">
      <c r="B100" s="53" t="s">
        <v>470</v>
      </c>
      <c r="C100" s="54"/>
      <c r="E100" s="92" t="s">
        <v>832</v>
      </c>
      <c r="F100" s="58"/>
      <c r="G100" s="3"/>
      <c r="H100" s="92" t="s">
        <v>834</v>
      </c>
      <c r="I100" s="58"/>
      <c r="K100" s="92" t="s">
        <v>852</v>
      </c>
      <c r="L100" s="58"/>
      <c r="N100" s="53" t="s">
        <v>256</v>
      </c>
      <c r="O100" s="54"/>
      <c r="Q100" s="117"/>
    </row>
    <row r="101" spans="2:19" ht="18" customHeight="1">
      <c r="B101" s="53" t="s">
        <v>489</v>
      </c>
      <c r="C101" s="54"/>
      <c r="E101" s="77" t="s">
        <v>836</v>
      </c>
      <c r="F101" s="60"/>
      <c r="G101" s="3"/>
      <c r="H101" s="53" t="s">
        <v>489</v>
      </c>
      <c r="I101" s="54"/>
      <c r="K101" s="65" t="s">
        <v>847</v>
      </c>
      <c r="L101" s="82"/>
      <c r="N101" s="71" t="s">
        <v>853</v>
      </c>
      <c r="O101" s="72"/>
      <c r="Q101" s="117"/>
      <c r="R101" s="99">
        <v>31</v>
      </c>
      <c r="S101" s="89" t="s">
        <v>431</v>
      </c>
    </row>
    <row r="102" spans="2:19" ht="18" customHeight="1">
      <c r="B102" s="77" t="s">
        <v>850</v>
      </c>
      <c r="C102" s="60"/>
      <c r="E102" s="53" t="s">
        <v>488</v>
      </c>
      <c r="F102" s="54"/>
      <c r="G102" s="3"/>
      <c r="H102" s="92" t="s">
        <v>846</v>
      </c>
      <c r="I102" s="58"/>
      <c r="K102" s="53" t="s">
        <v>494</v>
      </c>
      <c r="L102" s="54"/>
      <c r="N102" s="49" t="s">
        <v>97</v>
      </c>
      <c r="O102" s="50"/>
      <c r="Q102" s="117"/>
      <c r="R102" s="99">
        <v>32</v>
      </c>
      <c r="S102" s="89" t="s">
        <v>432</v>
      </c>
    </row>
    <row r="103" spans="2:43" ht="18" customHeight="1">
      <c r="B103" s="53" t="s">
        <v>495</v>
      </c>
      <c r="C103" s="54"/>
      <c r="E103" s="92" t="s">
        <v>852</v>
      </c>
      <c r="F103" s="58"/>
      <c r="G103" s="3"/>
      <c r="H103" s="67" t="s">
        <v>282</v>
      </c>
      <c r="I103" s="68"/>
      <c r="K103" s="53" t="s">
        <v>495</v>
      </c>
      <c r="L103" s="54"/>
      <c r="N103" s="77" t="s">
        <v>153</v>
      </c>
      <c r="O103" s="78"/>
      <c r="Q103" s="117"/>
      <c r="R103" s="99">
        <v>33</v>
      </c>
      <c r="S103" s="89" t="s">
        <v>245</v>
      </c>
      <c r="AQ103" s="99"/>
    </row>
    <row r="104" spans="2:19" ht="18" customHeight="1">
      <c r="B104" s="89" t="s">
        <v>549</v>
      </c>
      <c r="C104" s="33"/>
      <c r="E104" s="89" t="s">
        <v>550</v>
      </c>
      <c r="F104" s="103"/>
      <c r="G104" s="3"/>
      <c r="H104" s="89" t="s">
        <v>551</v>
      </c>
      <c r="I104" s="154" t="s">
        <v>82</v>
      </c>
      <c r="K104" s="89" t="s">
        <v>552</v>
      </c>
      <c r="L104" s="154" t="s">
        <v>82</v>
      </c>
      <c r="N104" s="89" t="s">
        <v>553</v>
      </c>
      <c r="O104" s="154" t="s">
        <v>518</v>
      </c>
      <c r="Q104" s="117"/>
      <c r="R104" s="99">
        <v>34</v>
      </c>
      <c r="S104" s="89" t="s">
        <v>443</v>
      </c>
    </row>
    <row r="105" spans="3:19" ht="18" customHeight="1">
      <c r="C105" s="33"/>
      <c r="F105" s="114"/>
      <c r="G105" s="3"/>
      <c r="H105" s="33" t="s">
        <v>988</v>
      </c>
      <c r="I105" s="33" t="s">
        <v>989</v>
      </c>
      <c r="L105" s="33" t="s">
        <v>518</v>
      </c>
      <c r="O105" s="33" t="s">
        <v>989</v>
      </c>
      <c r="Q105" s="117"/>
      <c r="R105" s="99">
        <v>35</v>
      </c>
      <c r="S105" s="89" t="s">
        <v>434</v>
      </c>
    </row>
    <row r="106" spans="6:15" ht="18" customHeight="1">
      <c r="F106" s="114"/>
      <c r="O106" s="114"/>
    </row>
    <row r="107" spans="2:31" ht="18" customHeight="1">
      <c r="B107" s="89" t="s">
        <v>437</v>
      </c>
      <c r="C107" s="33"/>
      <c r="E107" s="89" t="s">
        <v>435</v>
      </c>
      <c r="F107" s="33"/>
      <c r="H107" s="89" t="s">
        <v>439</v>
      </c>
      <c r="I107" s="33"/>
      <c r="J107" s="2"/>
      <c r="K107" s="89" t="s">
        <v>444</v>
      </c>
      <c r="L107" s="33"/>
      <c r="N107" s="89" t="s">
        <v>123</v>
      </c>
      <c r="O107" s="33"/>
      <c r="Q107" s="117"/>
      <c r="R107" s="99">
        <v>36</v>
      </c>
      <c r="S107" s="89" t="s">
        <v>437</v>
      </c>
      <c r="AB107" s="3"/>
      <c r="AE107" s="3"/>
    </row>
    <row r="108" spans="2:31" ht="18" customHeight="1">
      <c r="B108" s="91" t="s">
        <v>936</v>
      </c>
      <c r="C108" s="91"/>
      <c r="E108" s="159" t="s">
        <v>764</v>
      </c>
      <c r="F108" s="159"/>
      <c r="H108" s="91" t="s">
        <v>563</v>
      </c>
      <c r="I108" s="91"/>
      <c r="J108" s="2"/>
      <c r="K108" s="91" t="s">
        <v>239</v>
      </c>
      <c r="L108" s="91"/>
      <c r="N108" s="91" t="s">
        <v>457</v>
      </c>
      <c r="O108" s="91"/>
      <c r="Q108" s="117"/>
      <c r="R108" s="99">
        <v>37</v>
      </c>
      <c r="S108" s="89" t="s">
        <v>435</v>
      </c>
      <c r="AB108" s="3"/>
      <c r="AE108" s="3"/>
    </row>
    <row r="109" spans="2:31" ht="18" customHeight="1">
      <c r="B109" s="92" t="s">
        <v>824</v>
      </c>
      <c r="C109" s="58"/>
      <c r="E109" s="59" t="s">
        <v>826</v>
      </c>
      <c r="F109" s="60"/>
      <c r="H109" s="53" t="s">
        <v>508</v>
      </c>
      <c r="I109" s="54"/>
      <c r="J109" s="2"/>
      <c r="K109" s="53" t="s">
        <v>118</v>
      </c>
      <c r="L109" s="54"/>
      <c r="N109" s="53" t="s">
        <v>781</v>
      </c>
      <c r="O109" s="54"/>
      <c r="Q109" s="117"/>
      <c r="R109" s="99">
        <v>38</v>
      </c>
      <c r="S109" s="89" t="s">
        <v>439</v>
      </c>
      <c r="AB109" s="3"/>
      <c r="AE109" s="3"/>
    </row>
    <row r="110" spans="2:31" ht="18" customHeight="1">
      <c r="B110" s="49" t="s">
        <v>414</v>
      </c>
      <c r="C110" s="50"/>
      <c r="E110" s="53" t="s">
        <v>140</v>
      </c>
      <c r="F110" s="54"/>
      <c r="H110" s="53" t="s">
        <v>411</v>
      </c>
      <c r="I110" s="54"/>
      <c r="J110" s="2"/>
      <c r="K110" s="65" t="s">
        <v>158</v>
      </c>
      <c r="L110" s="66"/>
      <c r="N110" s="92" t="s">
        <v>824</v>
      </c>
      <c r="O110" s="58"/>
      <c r="Q110" s="117"/>
      <c r="R110" s="99">
        <v>39</v>
      </c>
      <c r="S110" s="89" t="s">
        <v>444</v>
      </c>
      <c r="AB110" s="3"/>
      <c r="AE110" s="3"/>
    </row>
    <row r="111" spans="2:45" ht="18" customHeight="1">
      <c r="B111" s="53" t="s">
        <v>204</v>
      </c>
      <c r="C111" s="54"/>
      <c r="E111" s="69" t="s">
        <v>830</v>
      </c>
      <c r="F111" s="70"/>
      <c r="H111" s="49" t="s">
        <v>414</v>
      </c>
      <c r="I111" s="50"/>
      <c r="J111" s="2"/>
      <c r="K111" s="53" t="s">
        <v>204</v>
      </c>
      <c r="L111" s="54"/>
      <c r="N111" s="77" t="s">
        <v>826</v>
      </c>
      <c r="O111" s="60"/>
      <c r="Q111" s="117"/>
      <c r="R111" s="99">
        <v>40</v>
      </c>
      <c r="S111" s="89" t="s">
        <v>123</v>
      </c>
      <c r="AB111" s="3"/>
      <c r="AE111" s="3"/>
      <c r="AR111" s="99"/>
      <c r="AS111" s="99"/>
    </row>
    <row r="112" spans="2:31" ht="18" customHeight="1">
      <c r="B112" s="53" t="s">
        <v>233</v>
      </c>
      <c r="C112" s="54"/>
      <c r="E112" s="53" t="s">
        <v>415</v>
      </c>
      <c r="F112" s="54"/>
      <c r="H112" s="92" t="s">
        <v>831</v>
      </c>
      <c r="I112" s="58"/>
      <c r="J112" s="2"/>
      <c r="K112" s="85" t="s">
        <v>835</v>
      </c>
      <c r="L112" s="74"/>
      <c r="N112" s="92" t="s">
        <v>827</v>
      </c>
      <c r="O112" s="58"/>
      <c r="Q112" s="117"/>
      <c r="R112" s="99" t="s">
        <v>518</v>
      </c>
      <c r="AB112" s="3"/>
      <c r="AE112" s="3"/>
    </row>
    <row r="113" spans="2:31" ht="18" customHeight="1">
      <c r="B113" s="53" t="s">
        <v>841</v>
      </c>
      <c r="C113" s="72"/>
      <c r="E113" s="75" t="s">
        <v>458</v>
      </c>
      <c r="F113" s="76"/>
      <c r="H113" s="75" t="s">
        <v>458</v>
      </c>
      <c r="I113" s="76"/>
      <c r="J113" s="2"/>
      <c r="K113" s="53" t="s">
        <v>217</v>
      </c>
      <c r="L113" s="54"/>
      <c r="N113" s="92" t="s">
        <v>831</v>
      </c>
      <c r="O113" s="58"/>
      <c r="Q113" s="117"/>
      <c r="R113" s="99" t="s">
        <v>518</v>
      </c>
      <c r="AB113" s="3"/>
      <c r="AE113" s="3"/>
    </row>
    <row r="114" spans="2:31" ht="18" customHeight="1">
      <c r="B114" s="92" t="s">
        <v>832</v>
      </c>
      <c r="C114" s="58"/>
      <c r="E114" s="53" t="s">
        <v>213</v>
      </c>
      <c r="F114" s="54"/>
      <c r="H114" s="94" t="s">
        <v>842</v>
      </c>
      <c r="I114" s="80"/>
      <c r="J114" s="2"/>
      <c r="K114" s="53" t="s">
        <v>219</v>
      </c>
      <c r="L114" s="54"/>
      <c r="N114" s="75" t="s">
        <v>458</v>
      </c>
      <c r="O114" s="76"/>
      <c r="Q114" s="117"/>
      <c r="R114" s="99" t="s">
        <v>518</v>
      </c>
      <c r="AB114" s="3"/>
      <c r="AE114" s="3"/>
    </row>
    <row r="115" spans="2:31" ht="18" customHeight="1">
      <c r="B115" s="53" t="s">
        <v>474</v>
      </c>
      <c r="C115" s="54"/>
      <c r="E115" s="53" t="s">
        <v>488</v>
      </c>
      <c r="F115" s="54"/>
      <c r="H115" s="92" t="s">
        <v>834</v>
      </c>
      <c r="I115" s="58"/>
      <c r="J115" s="2"/>
      <c r="K115" s="53" t="s">
        <v>490</v>
      </c>
      <c r="L115" s="54"/>
      <c r="N115" s="53" t="s">
        <v>833</v>
      </c>
      <c r="O115" s="72"/>
      <c r="Q115" s="117"/>
      <c r="R115" s="99" t="s">
        <v>518</v>
      </c>
      <c r="AB115" s="3"/>
      <c r="AE115" s="3"/>
    </row>
    <row r="116" spans="2:31" ht="18" customHeight="1">
      <c r="B116" s="53" t="s">
        <v>256</v>
      </c>
      <c r="C116" s="54"/>
      <c r="E116" s="73" t="s">
        <v>845</v>
      </c>
      <c r="F116" s="74"/>
      <c r="H116" s="53" t="s">
        <v>489</v>
      </c>
      <c r="I116" s="54"/>
      <c r="J116" s="2"/>
      <c r="K116" s="85" t="s">
        <v>845</v>
      </c>
      <c r="L116" s="74"/>
      <c r="N116" s="92" t="s">
        <v>834</v>
      </c>
      <c r="O116" s="58"/>
      <c r="Q116" s="117"/>
      <c r="R116" s="99" t="s">
        <v>518</v>
      </c>
      <c r="AB116" s="3"/>
      <c r="AE116" s="3"/>
    </row>
    <row r="117" spans="2:31" ht="18" customHeight="1">
      <c r="B117" s="81" t="s">
        <v>856</v>
      </c>
      <c r="C117" s="82"/>
      <c r="E117" s="67" t="s">
        <v>282</v>
      </c>
      <c r="F117" s="68"/>
      <c r="H117" s="92" t="s">
        <v>846</v>
      </c>
      <c r="I117" s="58"/>
      <c r="J117" s="2"/>
      <c r="K117" s="53" t="s">
        <v>494</v>
      </c>
      <c r="L117" s="54"/>
      <c r="N117" s="92" t="s">
        <v>844</v>
      </c>
      <c r="O117" s="58"/>
      <c r="Q117" s="117"/>
      <c r="R117" s="99" t="s">
        <v>518</v>
      </c>
      <c r="AB117" s="3"/>
      <c r="AE117" s="3"/>
    </row>
    <row r="118" spans="2:43" ht="18" customHeight="1">
      <c r="B118" s="53" t="s">
        <v>154</v>
      </c>
      <c r="C118" s="54"/>
      <c r="E118" s="71" t="s">
        <v>857</v>
      </c>
      <c r="F118" s="72"/>
      <c r="H118" s="71" t="s">
        <v>858</v>
      </c>
      <c r="I118" s="72"/>
      <c r="J118" s="2"/>
      <c r="K118" s="53" t="s">
        <v>155</v>
      </c>
      <c r="L118" s="54"/>
      <c r="N118" s="77" t="s">
        <v>850</v>
      </c>
      <c r="O118" s="60"/>
      <c r="Q118" s="117"/>
      <c r="R118" s="99" t="s">
        <v>518</v>
      </c>
      <c r="AB118" s="3"/>
      <c r="AE118" s="3"/>
      <c r="AQ118" s="99"/>
    </row>
    <row r="119" spans="2:31" ht="18" customHeight="1">
      <c r="B119" s="89" t="s">
        <v>569</v>
      </c>
      <c r="C119" s="154" t="s">
        <v>518</v>
      </c>
      <c r="E119" s="89" t="s">
        <v>570</v>
      </c>
      <c r="F119" s="154" t="s">
        <v>82</v>
      </c>
      <c r="H119" s="89" t="s">
        <v>571</v>
      </c>
      <c r="I119" s="154" t="s">
        <v>82</v>
      </c>
      <c r="J119" s="2"/>
      <c r="K119" s="89" t="s">
        <v>572</v>
      </c>
      <c r="L119" s="154" t="s">
        <v>82</v>
      </c>
      <c r="M119" s="2"/>
      <c r="N119" s="89" t="s">
        <v>573</v>
      </c>
      <c r="O119" s="154" t="s">
        <v>518</v>
      </c>
      <c r="Q119" s="117"/>
      <c r="R119" s="99" t="s">
        <v>518</v>
      </c>
      <c r="AB119" s="3"/>
      <c r="AE119" s="3"/>
    </row>
    <row r="120" spans="3:34" ht="18" customHeight="1">
      <c r="C120" s="33" t="s">
        <v>989</v>
      </c>
      <c r="F120" s="33" t="s">
        <v>518</v>
      </c>
      <c r="H120" s="33" t="s">
        <v>988</v>
      </c>
      <c r="I120" s="33" t="s">
        <v>518</v>
      </c>
      <c r="L120" s="33" t="s">
        <v>518</v>
      </c>
      <c r="O120" s="33" t="s">
        <v>989</v>
      </c>
      <c r="Q120" s="117"/>
      <c r="R120" s="99" t="s">
        <v>518</v>
      </c>
      <c r="AB120" s="3"/>
      <c r="AE120" s="3"/>
      <c r="AH120" s="3"/>
    </row>
    <row r="121" spans="3:33" ht="18" customHeight="1">
      <c r="C121" s="114"/>
      <c r="F121" s="114"/>
      <c r="I121" s="114"/>
      <c r="L121" s="114"/>
      <c r="T121" s="89"/>
      <c r="U121" s="89"/>
      <c r="W121" s="89"/>
      <c r="X121" s="89"/>
      <c r="Z121" s="89"/>
      <c r="AA121" s="89"/>
      <c r="AB121" s="3"/>
      <c r="AC121" s="89"/>
      <c r="AD121" s="89"/>
      <c r="AE121" s="3"/>
      <c r="AF121" s="89"/>
      <c r="AG121" s="89"/>
    </row>
    <row r="122" spans="2:18" ht="18" customHeight="1">
      <c r="B122" s="89" t="s">
        <v>440</v>
      </c>
      <c r="C122" s="33"/>
      <c r="E122" s="89" t="s">
        <v>774</v>
      </c>
      <c r="F122" s="33"/>
      <c r="H122" s="89" t="s">
        <v>442</v>
      </c>
      <c r="I122" s="33"/>
      <c r="K122" s="89" t="s">
        <v>438</v>
      </c>
      <c r="L122" s="33"/>
      <c r="M122" s="38"/>
      <c r="N122" s="89" t="s">
        <v>441</v>
      </c>
      <c r="O122" s="33"/>
      <c r="Q122" s="107"/>
      <c r="R122" s="99" t="s">
        <v>518</v>
      </c>
    </row>
    <row r="123" spans="2:18" ht="18" customHeight="1">
      <c r="B123" s="159" t="s">
        <v>796</v>
      </c>
      <c r="C123" s="159"/>
      <c r="E123" s="91" t="s">
        <v>239</v>
      </c>
      <c r="F123" s="91"/>
      <c r="H123" s="159" t="s">
        <v>240</v>
      </c>
      <c r="I123" s="159"/>
      <c r="K123" s="91" t="s">
        <v>244</v>
      </c>
      <c r="L123" s="91"/>
      <c r="M123" s="2"/>
      <c r="N123" s="91" t="s">
        <v>480</v>
      </c>
      <c r="O123" s="91"/>
      <c r="Q123" s="107"/>
      <c r="R123" s="99" t="s">
        <v>518</v>
      </c>
    </row>
    <row r="124" spans="2:18" ht="18" customHeight="1">
      <c r="B124" s="53" t="s">
        <v>633</v>
      </c>
      <c r="C124" s="54"/>
      <c r="E124" s="53" t="s">
        <v>130</v>
      </c>
      <c r="F124" s="54"/>
      <c r="H124" s="53" t="s">
        <v>117</v>
      </c>
      <c r="I124" s="54"/>
      <c r="K124" s="61" t="s">
        <v>122</v>
      </c>
      <c r="L124" s="62"/>
      <c r="M124" s="2"/>
      <c r="N124" s="53" t="s">
        <v>508</v>
      </c>
      <c r="O124" s="54"/>
      <c r="Q124" s="107"/>
      <c r="R124" s="99" t="s">
        <v>518</v>
      </c>
    </row>
    <row r="125" spans="2:18" ht="18" customHeight="1">
      <c r="B125" s="57" t="s">
        <v>827</v>
      </c>
      <c r="C125" s="58"/>
      <c r="E125" s="53" t="s">
        <v>152</v>
      </c>
      <c r="F125" s="54"/>
      <c r="H125" s="53" t="s">
        <v>411</v>
      </c>
      <c r="I125" s="54"/>
      <c r="K125" s="53" t="s">
        <v>138</v>
      </c>
      <c r="L125" s="54"/>
      <c r="M125" s="2"/>
      <c r="N125" s="53" t="s">
        <v>140</v>
      </c>
      <c r="O125" s="54"/>
      <c r="Q125" s="107"/>
      <c r="R125" s="99" t="s">
        <v>518</v>
      </c>
    </row>
    <row r="126" spans="2:36" ht="18" customHeight="1">
      <c r="B126" s="53" t="s">
        <v>151</v>
      </c>
      <c r="C126" s="54"/>
      <c r="E126" s="53" t="s">
        <v>151</v>
      </c>
      <c r="F126" s="54"/>
      <c r="H126" s="53" t="s">
        <v>140</v>
      </c>
      <c r="I126" s="54"/>
      <c r="K126" s="65" t="s">
        <v>150</v>
      </c>
      <c r="L126" s="66"/>
      <c r="M126" s="2"/>
      <c r="N126" s="53" t="s">
        <v>204</v>
      </c>
      <c r="O126" s="54"/>
      <c r="Q126" s="107"/>
      <c r="R126" s="99" t="s">
        <v>518</v>
      </c>
      <c r="AI126" s="89"/>
      <c r="AJ126" s="89"/>
    </row>
    <row r="127" spans="2:18" ht="18" customHeight="1">
      <c r="B127" s="61" t="s">
        <v>214</v>
      </c>
      <c r="C127" s="62"/>
      <c r="E127" s="65" t="s">
        <v>215</v>
      </c>
      <c r="F127" s="66"/>
      <c r="H127" s="53" t="s">
        <v>144</v>
      </c>
      <c r="I127" s="54"/>
      <c r="K127" s="55" t="s">
        <v>830</v>
      </c>
      <c r="L127" s="70"/>
      <c r="M127" s="2"/>
      <c r="N127" s="53" t="s">
        <v>209</v>
      </c>
      <c r="O127" s="54"/>
      <c r="Q127" s="107"/>
      <c r="R127" s="99" t="s">
        <v>518</v>
      </c>
    </row>
    <row r="128" spans="2:18" ht="18" customHeight="1">
      <c r="B128" s="65" t="s">
        <v>215</v>
      </c>
      <c r="C128" s="66"/>
      <c r="E128" s="53" t="s">
        <v>227</v>
      </c>
      <c r="F128" s="54"/>
      <c r="H128" s="71" t="s">
        <v>841</v>
      </c>
      <c r="I128" s="72"/>
      <c r="K128" s="53" t="s">
        <v>209</v>
      </c>
      <c r="L128" s="54"/>
      <c r="M128" s="2"/>
      <c r="N128" s="61" t="s">
        <v>214</v>
      </c>
      <c r="O128" s="62"/>
      <c r="Q128" s="107"/>
      <c r="R128" s="99" t="s">
        <v>518</v>
      </c>
    </row>
    <row r="129" spans="2:17" ht="18" customHeight="1">
      <c r="B129" s="53" t="s">
        <v>213</v>
      </c>
      <c r="C129" s="54"/>
      <c r="E129" s="53" t="s">
        <v>221</v>
      </c>
      <c r="F129" s="54"/>
      <c r="H129" s="53" t="s">
        <v>213</v>
      </c>
      <c r="I129" s="54"/>
      <c r="K129" s="53" t="s">
        <v>470</v>
      </c>
      <c r="L129" s="54"/>
      <c r="M129" s="2"/>
      <c r="N129" s="92" t="s">
        <v>832</v>
      </c>
      <c r="O129" s="58"/>
      <c r="Q129" s="107"/>
    </row>
    <row r="130" spans="2:17" ht="18" customHeight="1">
      <c r="B130" s="53" t="s">
        <v>258</v>
      </c>
      <c r="C130" s="54"/>
      <c r="E130" s="92" t="s">
        <v>852</v>
      </c>
      <c r="F130" s="58"/>
      <c r="H130" s="67" t="s">
        <v>230</v>
      </c>
      <c r="I130" s="68"/>
      <c r="K130" s="92" t="s">
        <v>834</v>
      </c>
      <c r="L130" s="58"/>
      <c r="M130" s="2"/>
      <c r="N130" s="65" t="s">
        <v>847</v>
      </c>
      <c r="O130" s="82"/>
      <c r="Q130" s="107"/>
    </row>
    <row r="131" spans="2:19" ht="18" customHeight="1">
      <c r="B131" s="53" t="s">
        <v>254</v>
      </c>
      <c r="C131" s="54"/>
      <c r="E131" s="61" t="s">
        <v>260</v>
      </c>
      <c r="F131" s="62"/>
      <c r="H131" s="53" t="s">
        <v>265</v>
      </c>
      <c r="I131" s="54"/>
      <c r="K131" s="53" t="s">
        <v>489</v>
      </c>
      <c r="L131" s="54"/>
      <c r="M131" s="2"/>
      <c r="N131" s="53" t="s">
        <v>254</v>
      </c>
      <c r="O131" s="54"/>
      <c r="Q131" s="107"/>
      <c r="R131" s="99">
        <v>41</v>
      </c>
      <c r="S131" s="89" t="s">
        <v>440</v>
      </c>
    </row>
    <row r="132" spans="2:19" ht="18" customHeight="1">
      <c r="B132" s="71" t="s">
        <v>857</v>
      </c>
      <c r="C132" s="72"/>
      <c r="E132" s="49" t="s">
        <v>280</v>
      </c>
      <c r="F132" s="68"/>
      <c r="H132" s="53" t="s">
        <v>490</v>
      </c>
      <c r="I132" s="54"/>
      <c r="K132" s="85" t="s">
        <v>845</v>
      </c>
      <c r="L132" s="74"/>
      <c r="M132" s="2"/>
      <c r="N132" s="92" t="s">
        <v>855</v>
      </c>
      <c r="O132" s="58"/>
      <c r="Q132" s="107"/>
      <c r="R132" s="99">
        <v>42</v>
      </c>
      <c r="S132" s="89" t="s">
        <v>774</v>
      </c>
    </row>
    <row r="133" spans="2:19" ht="18" customHeight="1">
      <c r="B133" s="71" t="s">
        <v>858</v>
      </c>
      <c r="C133" s="72"/>
      <c r="E133" s="53" t="s">
        <v>507</v>
      </c>
      <c r="F133" s="54"/>
      <c r="H133" s="65" t="s">
        <v>156</v>
      </c>
      <c r="I133" s="66"/>
      <c r="K133" s="49" t="s">
        <v>280</v>
      </c>
      <c r="L133" s="68"/>
      <c r="M133" s="2"/>
      <c r="N133" s="49" t="s">
        <v>97</v>
      </c>
      <c r="O133" s="50"/>
      <c r="Q133" s="107"/>
      <c r="R133" s="99">
        <v>43</v>
      </c>
      <c r="S133" s="89" t="s">
        <v>442</v>
      </c>
    </row>
    <row r="134" spans="2:19" ht="18" customHeight="1">
      <c r="B134" s="152" t="s">
        <v>574</v>
      </c>
      <c r="C134" s="153"/>
      <c r="E134" s="89" t="s">
        <v>575</v>
      </c>
      <c r="F134" s="103"/>
      <c r="H134" s="152" t="s">
        <v>576</v>
      </c>
      <c r="I134" s="154" t="s">
        <v>82</v>
      </c>
      <c r="K134" s="89" t="s">
        <v>577</v>
      </c>
      <c r="L134" s="154" t="s">
        <v>82</v>
      </c>
      <c r="M134" s="2"/>
      <c r="N134" s="89" t="s">
        <v>578</v>
      </c>
      <c r="O134" s="154" t="s">
        <v>82</v>
      </c>
      <c r="Q134" s="107"/>
      <c r="R134" s="99">
        <v>44</v>
      </c>
      <c r="S134" s="89" t="s">
        <v>438</v>
      </c>
    </row>
    <row r="135" spans="3:19" ht="18" customHeight="1">
      <c r="C135" s="114"/>
      <c r="H135" s="33" t="s">
        <v>988</v>
      </c>
      <c r="I135" s="33" t="s">
        <v>989</v>
      </c>
      <c r="L135" s="33" t="s">
        <v>518</v>
      </c>
      <c r="O135" s="33" t="s">
        <v>518</v>
      </c>
      <c r="Q135" s="107"/>
      <c r="R135" s="99">
        <v>45</v>
      </c>
      <c r="S135" s="89" t="s">
        <v>441</v>
      </c>
    </row>
    <row r="136" spans="3:15" ht="18" customHeight="1">
      <c r="C136" s="114"/>
      <c r="I136" s="114"/>
      <c r="L136" s="114"/>
      <c r="O136" s="114"/>
    </row>
    <row r="137" spans="2:19" ht="18" customHeight="1">
      <c r="B137" s="89" t="s">
        <v>246</v>
      </c>
      <c r="C137" s="33"/>
      <c r="E137" s="89" t="s">
        <v>247</v>
      </c>
      <c r="F137" s="33"/>
      <c r="G137" s="99"/>
      <c r="H137" s="89" t="s">
        <v>248</v>
      </c>
      <c r="I137" s="33"/>
      <c r="K137" s="89" t="s">
        <v>249</v>
      </c>
      <c r="L137" s="33"/>
      <c r="N137" s="89" t="s">
        <v>250</v>
      </c>
      <c r="O137" s="33"/>
      <c r="Q137" s="107"/>
      <c r="R137" s="99">
        <v>46</v>
      </c>
      <c r="S137" s="89" t="s">
        <v>246</v>
      </c>
    </row>
    <row r="138" spans="2:19" ht="18" customHeight="1">
      <c r="B138" s="91" t="s">
        <v>240</v>
      </c>
      <c r="C138" s="91"/>
      <c r="E138" s="91" t="s">
        <v>936</v>
      </c>
      <c r="F138" s="91"/>
      <c r="H138" s="91" t="s">
        <v>453</v>
      </c>
      <c r="I138" s="91"/>
      <c r="K138" s="91" t="s">
        <v>453</v>
      </c>
      <c r="L138" s="91"/>
      <c r="N138" s="159" t="s">
        <v>794</v>
      </c>
      <c r="O138" s="159"/>
      <c r="Q138" s="107"/>
      <c r="R138" s="99">
        <v>47</v>
      </c>
      <c r="S138" s="89" t="s">
        <v>247</v>
      </c>
    </row>
    <row r="139" spans="2:19" ht="18" customHeight="1">
      <c r="B139" s="53" t="s">
        <v>118</v>
      </c>
      <c r="C139" s="54"/>
      <c r="E139" s="53" t="s">
        <v>131</v>
      </c>
      <c r="F139" s="54"/>
      <c r="H139" s="53" t="s">
        <v>781</v>
      </c>
      <c r="I139" s="54"/>
      <c r="K139" s="53" t="s">
        <v>781</v>
      </c>
      <c r="L139" s="54"/>
      <c r="N139" s="53" t="s">
        <v>633</v>
      </c>
      <c r="O139" s="54"/>
      <c r="Q139" s="107"/>
      <c r="R139" s="99">
        <v>48</v>
      </c>
      <c r="S139" s="89" t="s">
        <v>248</v>
      </c>
    </row>
    <row r="140" spans="2:19" ht="18" customHeight="1">
      <c r="B140" s="53" t="s">
        <v>130</v>
      </c>
      <c r="C140" s="54"/>
      <c r="E140" s="53" t="s">
        <v>130</v>
      </c>
      <c r="F140" s="54"/>
      <c r="H140" s="53" t="s">
        <v>118</v>
      </c>
      <c r="I140" s="54"/>
      <c r="K140" s="53" t="s">
        <v>411</v>
      </c>
      <c r="L140" s="54"/>
      <c r="N140" s="59" t="s">
        <v>826</v>
      </c>
      <c r="O140" s="60"/>
      <c r="Q140" s="107"/>
      <c r="R140" s="99">
        <v>49</v>
      </c>
      <c r="S140" s="89" t="s">
        <v>249</v>
      </c>
    </row>
    <row r="141" spans="2:19" ht="18" customHeight="1">
      <c r="B141" s="53" t="s">
        <v>152</v>
      </c>
      <c r="C141" s="54"/>
      <c r="E141" s="53" t="s">
        <v>157</v>
      </c>
      <c r="F141" s="54"/>
      <c r="H141" s="53" t="s">
        <v>130</v>
      </c>
      <c r="I141" s="54"/>
      <c r="K141" s="61" t="s">
        <v>122</v>
      </c>
      <c r="L141" s="62"/>
      <c r="N141" s="53" t="s">
        <v>140</v>
      </c>
      <c r="O141" s="54"/>
      <c r="Q141" s="107"/>
      <c r="R141" s="99">
        <v>50</v>
      </c>
      <c r="S141" s="89" t="s">
        <v>250</v>
      </c>
    </row>
    <row r="142" spans="2:18" ht="18" customHeight="1">
      <c r="B142" s="53" t="s">
        <v>142</v>
      </c>
      <c r="C142" s="54"/>
      <c r="E142" s="65" t="s">
        <v>158</v>
      </c>
      <c r="F142" s="66"/>
      <c r="H142" s="53" t="s">
        <v>161</v>
      </c>
      <c r="I142" s="54"/>
      <c r="K142" s="92" t="s">
        <v>831</v>
      </c>
      <c r="L142" s="58"/>
      <c r="N142" s="53" t="s">
        <v>149</v>
      </c>
      <c r="O142" s="54"/>
      <c r="Q142" s="107"/>
      <c r="R142" s="99" t="s">
        <v>518</v>
      </c>
    </row>
    <row r="143" spans="2:40" ht="18" customHeight="1">
      <c r="B143" s="53" t="s">
        <v>209</v>
      </c>
      <c r="C143" s="54"/>
      <c r="E143" s="61" t="s">
        <v>214</v>
      </c>
      <c r="F143" s="62"/>
      <c r="H143" s="55" t="s">
        <v>830</v>
      </c>
      <c r="I143" s="70"/>
      <c r="K143" s="92" t="s">
        <v>828</v>
      </c>
      <c r="L143" s="58"/>
      <c r="N143" s="53" t="s">
        <v>209</v>
      </c>
      <c r="O143" s="54"/>
      <c r="Q143" s="107"/>
      <c r="R143" s="99" t="s">
        <v>518</v>
      </c>
      <c r="AN143" s="99"/>
    </row>
    <row r="144" spans="2:18" ht="18" customHeight="1">
      <c r="B144" s="53" t="s">
        <v>470</v>
      </c>
      <c r="C144" s="54"/>
      <c r="E144" s="53" t="s">
        <v>213</v>
      </c>
      <c r="F144" s="54"/>
      <c r="H144" s="53" t="s">
        <v>209</v>
      </c>
      <c r="I144" s="54"/>
      <c r="K144" s="53" t="s">
        <v>227</v>
      </c>
      <c r="L144" s="54"/>
      <c r="N144" s="71" t="s">
        <v>841</v>
      </c>
      <c r="O144" s="72"/>
      <c r="Q144" s="107"/>
      <c r="R144" s="99" t="s">
        <v>518</v>
      </c>
    </row>
    <row r="145" spans="2:18" ht="18" customHeight="1">
      <c r="B145" s="53" t="s">
        <v>221</v>
      </c>
      <c r="C145" s="54"/>
      <c r="E145" s="53" t="s">
        <v>221</v>
      </c>
      <c r="F145" s="54"/>
      <c r="H145" s="67" t="s">
        <v>235</v>
      </c>
      <c r="I145" s="68"/>
      <c r="K145" s="53" t="s">
        <v>833</v>
      </c>
      <c r="L145" s="72"/>
      <c r="N145" s="53" t="s">
        <v>227</v>
      </c>
      <c r="O145" s="54"/>
      <c r="Q145" s="107"/>
      <c r="R145" s="99" t="s">
        <v>518</v>
      </c>
    </row>
    <row r="146" spans="2:18" ht="18" customHeight="1">
      <c r="B146" s="53" t="s">
        <v>420</v>
      </c>
      <c r="C146" s="54"/>
      <c r="E146" s="53" t="s">
        <v>258</v>
      </c>
      <c r="F146" s="54"/>
      <c r="H146" s="53" t="s">
        <v>470</v>
      </c>
      <c r="I146" s="54"/>
      <c r="K146" s="77" t="s">
        <v>836</v>
      </c>
      <c r="L146" s="60"/>
      <c r="N146" s="53" t="s">
        <v>489</v>
      </c>
      <c r="O146" s="54"/>
      <c r="Q146" s="107"/>
      <c r="R146" s="99" t="s">
        <v>518</v>
      </c>
    </row>
    <row r="147" spans="2:18" ht="18" customHeight="1">
      <c r="B147" s="53" t="s">
        <v>490</v>
      </c>
      <c r="C147" s="54"/>
      <c r="E147" s="49" t="s">
        <v>94</v>
      </c>
      <c r="F147" s="50"/>
      <c r="H147" s="49" t="s">
        <v>94</v>
      </c>
      <c r="I147" s="50"/>
      <c r="K147" s="92" t="s">
        <v>846</v>
      </c>
      <c r="L147" s="58"/>
      <c r="N147" s="81" t="s">
        <v>847</v>
      </c>
      <c r="O147" s="82"/>
      <c r="Q147" s="107"/>
      <c r="R147" s="99" t="s">
        <v>518</v>
      </c>
    </row>
    <row r="148" spans="2:18" ht="18" customHeight="1">
      <c r="B148" s="53" t="s">
        <v>507</v>
      </c>
      <c r="C148" s="54"/>
      <c r="E148" s="53" t="s">
        <v>155</v>
      </c>
      <c r="F148" s="54"/>
      <c r="H148" s="85" t="s">
        <v>845</v>
      </c>
      <c r="I148" s="74"/>
      <c r="K148" s="49" t="s">
        <v>94</v>
      </c>
      <c r="L148" s="50"/>
      <c r="N148" s="49" t="s">
        <v>280</v>
      </c>
      <c r="O148" s="68"/>
      <c r="Q148" s="107"/>
      <c r="R148" s="99" t="s">
        <v>518</v>
      </c>
    </row>
    <row r="149" spans="2:18" ht="18" customHeight="1">
      <c r="B149" s="89" t="s">
        <v>579</v>
      </c>
      <c r="C149" s="165"/>
      <c r="E149" s="89" t="s">
        <v>580</v>
      </c>
      <c r="F149" s="33"/>
      <c r="H149" s="89" t="s">
        <v>581</v>
      </c>
      <c r="I149" s="154" t="s">
        <v>82</v>
      </c>
      <c r="K149" s="89" t="s">
        <v>582</v>
      </c>
      <c r="L149" s="154" t="s">
        <v>518</v>
      </c>
      <c r="N149" s="89" t="s">
        <v>583</v>
      </c>
      <c r="O149" s="154" t="s">
        <v>82</v>
      </c>
      <c r="Q149" s="107"/>
      <c r="R149" s="99" t="s">
        <v>518</v>
      </c>
    </row>
    <row r="150" spans="2:18" ht="18" customHeight="1">
      <c r="B150" s="33" t="s">
        <v>988</v>
      </c>
      <c r="C150" s="33"/>
      <c r="F150" s="33"/>
      <c r="G150" s="3"/>
      <c r="I150" s="33" t="s">
        <v>518</v>
      </c>
      <c r="K150" s="33" t="s">
        <v>988</v>
      </c>
      <c r="L150" s="33" t="s">
        <v>989</v>
      </c>
      <c r="O150" s="33" t="s">
        <v>989</v>
      </c>
      <c r="Q150" s="107"/>
      <c r="R150" s="99" t="s">
        <v>518</v>
      </c>
    </row>
    <row r="151" ht="18" customHeight="1">
      <c r="O151" s="114"/>
    </row>
    <row r="152" spans="2:18" ht="18" customHeight="1">
      <c r="B152" s="89" t="s">
        <v>448</v>
      </c>
      <c r="C152" s="33"/>
      <c r="E152" s="89" t="s">
        <v>449</v>
      </c>
      <c r="F152" s="33"/>
      <c r="H152" s="89" t="s">
        <v>769</v>
      </c>
      <c r="I152" s="33"/>
      <c r="K152" s="89" t="s">
        <v>455</v>
      </c>
      <c r="L152" s="33"/>
      <c r="N152" s="89" t="s">
        <v>403</v>
      </c>
      <c r="O152" s="33"/>
      <c r="Q152" s="108"/>
      <c r="R152" s="99" t="s">
        <v>518</v>
      </c>
    </row>
    <row r="153" spans="2:18" ht="18" customHeight="1">
      <c r="B153" s="91" t="s">
        <v>764</v>
      </c>
      <c r="C153" s="91"/>
      <c r="E153" s="91" t="s">
        <v>34</v>
      </c>
      <c r="F153" s="91"/>
      <c r="H153" s="91" t="s">
        <v>792</v>
      </c>
      <c r="I153" s="91"/>
      <c r="K153" s="91" t="s">
        <v>244</v>
      </c>
      <c r="L153" s="91"/>
      <c r="N153" s="91" t="s">
        <v>764</v>
      </c>
      <c r="O153" s="91"/>
      <c r="Q153" s="108"/>
      <c r="R153" s="99" t="s">
        <v>518</v>
      </c>
    </row>
    <row r="154" spans="2:18" ht="18" customHeight="1">
      <c r="B154" s="53" t="s">
        <v>508</v>
      </c>
      <c r="C154" s="54"/>
      <c r="E154" s="53" t="s">
        <v>633</v>
      </c>
      <c r="F154" s="54"/>
      <c r="H154" s="59" t="s">
        <v>826</v>
      </c>
      <c r="I154" s="60"/>
      <c r="K154" s="53" t="s">
        <v>131</v>
      </c>
      <c r="L154" s="54"/>
      <c r="N154" s="53" t="s">
        <v>117</v>
      </c>
      <c r="O154" s="54"/>
      <c r="Q154" s="108"/>
      <c r="R154" s="99" t="s">
        <v>518</v>
      </c>
    </row>
    <row r="155" spans="2:18" ht="18" customHeight="1">
      <c r="B155" s="53" t="s">
        <v>118</v>
      </c>
      <c r="C155" s="54"/>
      <c r="E155" s="53" t="s">
        <v>140</v>
      </c>
      <c r="F155" s="54"/>
      <c r="H155" s="53" t="s">
        <v>139</v>
      </c>
      <c r="I155" s="68"/>
      <c r="K155" s="53" t="s">
        <v>130</v>
      </c>
      <c r="L155" s="54"/>
      <c r="N155" s="53" t="s">
        <v>131</v>
      </c>
      <c r="O155" s="54"/>
      <c r="Q155" s="108"/>
      <c r="R155" s="99" t="s">
        <v>518</v>
      </c>
    </row>
    <row r="156" spans="2:18" ht="18" customHeight="1">
      <c r="B156" s="61" t="s">
        <v>122</v>
      </c>
      <c r="C156" s="62"/>
      <c r="E156" s="53" t="s">
        <v>205</v>
      </c>
      <c r="F156" s="54"/>
      <c r="H156" s="53" t="s">
        <v>151</v>
      </c>
      <c r="I156" s="54"/>
      <c r="K156" s="57" t="s">
        <v>827</v>
      </c>
      <c r="L156" s="58"/>
      <c r="N156" s="53" t="s">
        <v>152</v>
      </c>
      <c r="O156" s="54"/>
      <c r="Q156" s="108"/>
      <c r="R156" s="99" t="s">
        <v>518</v>
      </c>
    </row>
    <row r="157" spans="2:18" ht="18" customHeight="1">
      <c r="B157" s="65" t="s">
        <v>150</v>
      </c>
      <c r="C157" s="66"/>
      <c r="E157" s="65" t="s">
        <v>215</v>
      </c>
      <c r="F157" s="66"/>
      <c r="H157" s="77" t="s">
        <v>840</v>
      </c>
      <c r="I157" s="78"/>
      <c r="K157" s="65" t="s">
        <v>150</v>
      </c>
      <c r="L157" s="66"/>
      <c r="N157" s="53" t="s">
        <v>144</v>
      </c>
      <c r="O157" s="54"/>
      <c r="Q157" s="108"/>
      <c r="R157" s="99" t="s">
        <v>518</v>
      </c>
    </row>
    <row r="158" spans="2:40" ht="18" customHeight="1">
      <c r="B158" s="53" t="s">
        <v>140</v>
      </c>
      <c r="C158" s="54"/>
      <c r="E158" s="53" t="s">
        <v>1099</v>
      </c>
      <c r="F158" s="54"/>
      <c r="H158" s="53" t="s">
        <v>219</v>
      </c>
      <c r="I158" s="54"/>
      <c r="K158" s="53" t="s">
        <v>227</v>
      </c>
      <c r="L158" s="54"/>
      <c r="N158" s="61" t="s">
        <v>214</v>
      </c>
      <c r="O158" s="62"/>
      <c r="Q158" s="108"/>
      <c r="R158" s="99" t="s">
        <v>518</v>
      </c>
      <c r="AN158" s="38"/>
    </row>
    <row r="159" spans="2:40" ht="18" customHeight="1">
      <c r="B159" s="75" t="s">
        <v>458</v>
      </c>
      <c r="C159" s="76"/>
      <c r="E159" s="53" t="s">
        <v>224</v>
      </c>
      <c r="F159" s="54"/>
      <c r="H159" s="65" t="s">
        <v>418</v>
      </c>
      <c r="I159" s="66"/>
      <c r="K159" s="53" t="s">
        <v>217</v>
      </c>
      <c r="L159" s="54"/>
      <c r="N159" s="77" t="s">
        <v>840</v>
      </c>
      <c r="O159" s="78"/>
      <c r="Q159" s="108"/>
      <c r="AN159" s="3"/>
    </row>
    <row r="160" spans="2:40" ht="18" customHeight="1">
      <c r="B160" s="53" t="s">
        <v>217</v>
      </c>
      <c r="C160" s="54"/>
      <c r="E160" s="57" t="s">
        <v>844</v>
      </c>
      <c r="F160" s="58"/>
      <c r="H160" s="53" t="s">
        <v>474</v>
      </c>
      <c r="I160" s="54"/>
      <c r="K160" s="53" t="s">
        <v>213</v>
      </c>
      <c r="L160" s="54"/>
      <c r="N160" s="67" t="s">
        <v>235</v>
      </c>
      <c r="O160" s="68"/>
      <c r="Q160" s="108"/>
      <c r="AN160" s="3"/>
    </row>
    <row r="161" spans="2:40" ht="18" customHeight="1">
      <c r="B161" s="65" t="s">
        <v>220</v>
      </c>
      <c r="C161" s="66"/>
      <c r="E161" s="53" t="s">
        <v>254</v>
      </c>
      <c r="F161" s="54"/>
      <c r="H161" s="61" t="s">
        <v>260</v>
      </c>
      <c r="I161" s="62"/>
      <c r="K161" s="53" t="s">
        <v>488</v>
      </c>
      <c r="L161" s="54"/>
      <c r="N161" s="53" t="s">
        <v>258</v>
      </c>
      <c r="O161" s="54"/>
      <c r="Q161" s="108"/>
      <c r="R161" s="99">
        <v>51</v>
      </c>
      <c r="S161" s="89" t="s">
        <v>448</v>
      </c>
      <c r="AN161" s="3"/>
    </row>
    <row r="162" spans="2:40" ht="18" customHeight="1">
      <c r="B162" s="92" t="s">
        <v>852</v>
      </c>
      <c r="C162" s="58"/>
      <c r="E162" s="49" t="s">
        <v>280</v>
      </c>
      <c r="F162" s="68"/>
      <c r="H162" s="49" t="s">
        <v>96</v>
      </c>
      <c r="I162" s="50"/>
      <c r="K162" s="53" t="s">
        <v>489</v>
      </c>
      <c r="L162" s="54"/>
      <c r="N162" s="53" t="s">
        <v>254</v>
      </c>
      <c r="O162" s="54"/>
      <c r="Q162" s="108"/>
      <c r="R162" s="99">
        <v>52</v>
      </c>
      <c r="S162" s="89" t="s">
        <v>449</v>
      </c>
      <c r="AN162" s="3"/>
    </row>
    <row r="163" spans="2:40" ht="18" customHeight="1">
      <c r="B163" s="53" t="s">
        <v>490</v>
      </c>
      <c r="C163" s="54"/>
      <c r="E163" s="61" t="s">
        <v>73</v>
      </c>
      <c r="F163" s="62"/>
      <c r="H163" s="53" t="s">
        <v>155</v>
      </c>
      <c r="I163" s="54"/>
      <c r="K163" s="61" t="s">
        <v>73</v>
      </c>
      <c r="L163" s="62"/>
      <c r="N163" s="49" t="s">
        <v>96</v>
      </c>
      <c r="O163" s="50"/>
      <c r="Q163" s="108"/>
      <c r="R163" s="99">
        <v>53</v>
      </c>
      <c r="S163" s="98" t="s">
        <v>769</v>
      </c>
      <c r="AN163" s="3"/>
    </row>
    <row r="164" spans="2:40" ht="18" customHeight="1">
      <c r="B164" s="89" t="s">
        <v>584</v>
      </c>
      <c r="C164" s="154" t="s">
        <v>82</v>
      </c>
      <c r="E164" s="89" t="s">
        <v>585</v>
      </c>
      <c r="F164" s="103"/>
      <c r="H164" s="89" t="s">
        <v>586</v>
      </c>
      <c r="I164" s="103"/>
      <c r="J164" s="2"/>
      <c r="K164" s="89" t="s">
        <v>587</v>
      </c>
      <c r="L164" s="33"/>
      <c r="M164" s="2"/>
      <c r="N164" s="89" t="s">
        <v>588</v>
      </c>
      <c r="Q164" s="108"/>
      <c r="R164" s="99">
        <v>54</v>
      </c>
      <c r="S164" s="89" t="s">
        <v>455</v>
      </c>
      <c r="AN164" s="3"/>
    </row>
    <row r="165" spans="3:49" ht="18" customHeight="1">
      <c r="C165" s="33" t="s">
        <v>518</v>
      </c>
      <c r="F165" s="114"/>
      <c r="I165" s="114"/>
      <c r="L165" s="114"/>
      <c r="Q165" s="108"/>
      <c r="R165" s="99">
        <v>55</v>
      </c>
      <c r="S165" s="89" t="s">
        <v>403</v>
      </c>
      <c r="T165" s="89"/>
      <c r="U165" s="114"/>
      <c r="AB165" s="3"/>
      <c r="AE165" s="3"/>
      <c r="AN165" s="3"/>
      <c r="AW165" s="99"/>
    </row>
    <row r="166" spans="3:40" ht="18" customHeight="1">
      <c r="C166" s="114"/>
      <c r="F166" s="114"/>
      <c r="AN166" s="3"/>
    </row>
    <row r="167" spans="2:40" ht="18" customHeight="1">
      <c r="B167" s="89" t="s">
        <v>404</v>
      </c>
      <c r="C167" s="33"/>
      <c r="D167" s="3"/>
      <c r="E167" s="89" t="s">
        <v>482</v>
      </c>
      <c r="F167" s="33"/>
      <c r="G167" s="99"/>
      <c r="H167" s="89" t="s">
        <v>483</v>
      </c>
      <c r="I167" s="33"/>
      <c r="J167" s="2"/>
      <c r="K167" s="89" t="s">
        <v>406</v>
      </c>
      <c r="L167" s="33"/>
      <c r="N167" s="89" t="s">
        <v>407</v>
      </c>
      <c r="O167" s="33"/>
      <c r="Q167" s="108"/>
      <c r="R167" s="99">
        <v>56</v>
      </c>
      <c r="S167" s="89" t="s">
        <v>404</v>
      </c>
      <c r="AE167" s="3"/>
      <c r="AN167" s="3"/>
    </row>
    <row r="168" spans="2:40" ht="18" customHeight="1">
      <c r="B168" s="91" t="s">
        <v>764</v>
      </c>
      <c r="C168" s="91"/>
      <c r="D168" s="3"/>
      <c r="E168" s="91" t="s">
        <v>244</v>
      </c>
      <c r="F168" s="91"/>
      <c r="H168" s="91" t="s">
        <v>240</v>
      </c>
      <c r="I168" s="91"/>
      <c r="J168" s="2"/>
      <c r="K168" s="91" t="s">
        <v>805</v>
      </c>
      <c r="L168" s="91"/>
      <c r="N168" s="91" t="s">
        <v>479</v>
      </c>
      <c r="O168" s="91"/>
      <c r="Q168" s="108"/>
      <c r="R168" s="99">
        <v>57</v>
      </c>
      <c r="S168" s="89" t="s">
        <v>482</v>
      </c>
      <c r="AE168" s="3"/>
      <c r="AN168" s="3"/>
    </row>
    <row r="169" spans="2:40" ht="18" customHeight="1">
      <c r="B169" s="93" t="s">
        <v>825</v>
      </c>
      <c r="C169" s="64"/>
      <c r="D169" s="3"/>
      <c r="E169" s="53" t="s">
        <v>411</v>
      </c>
      <c r="F169" s="54"/>
      <c r="H169" s="53" t="s">
        <v>508</v>
      </c>
      <c r="I169" s="54"/>
      <c r="J169" s="2"/>
      <c r="K169" s="53" t="s">
        <v>130</v>
      </c>
      <c r="L169" s="54"/>
      <c r="N169" s="53" t="s">
        <v>161</v>
      </c>
      <c r="O169" s="54"/>
      <c r="Q169" s="108"/>
      <c r="R169" s="99">
        <v>58</v>
      </c>
      <c r="S169" s="89" t="s">
        <v>483</v>
      </c>
      <c r="AE169" s="3"/>
      <c r="AN169" s="3"/>
    </row>
    <row r="170" spans="2:31" ht="18" customHeight="1">
      <c r="B170" s="53" t="s">
        <v>138</v>
      </c>
      <c r="C170" s="54"/>
      <c r="D170" s="3"/>
      <c r="E170" s="61" t="s">
        <v>122</v>
      </c>
      <c r="F170" s="62"/>
      <c r="H170" s="61" t="s">
        <v>122</v>
      </c>
      <c r="I170" s="62"/>
      <c r="J170" s="2"/>
      <c r="K170" s="61" t="s">
        <v>1092</v>
      </c>
      <c r="L170" s="62"/>
      <c r="N170" s="53" t="s">
        <v>157</v>
      </c>
      <c r="O170" s="54"/>
      <c r="Q170" s="108"/>
      <c r="R170" s="99">
        <v>59</v>
      </c>
      <c r="S170" s="89" t="s">
        <v>406</v>
      </c>
      <c r="AE170" s="3"/>
    </row>
    <row r="171" spans="2:40" ht="18" customHeight="1">
      <c r="B171" s="53" t="s">
        <v>161</v>
      </c>
      <c r="C171" s="54"/>
      <c r="D171" s="3"/>
      <c r="E171" s="65" t="s">
        <v>150</v>
      </c>
      <c r="F171" s="66"/>
      <c r="H171" s="53" t="s">
        <v>139</v>
      </c>
      <c r="I171" s="68"/>
      <c r="J171" s="2"/>
      <c r="K171" s="49" t="s">
        <v>90</v>
      </c>
      <c r="L171" s="50"/>
      <c r="N171" s="53" t="s">
        <v>415</v>
      </c>
      <c r="O171" s="54"/>
      <c r="Q171" s="108"/>
      <c r="R171" s="99">
        <v>60</v>
      </c>
      <c r="S171" s="89" t="s">
        <v>407</v>
      </c>
      <c r="AE171" s="3"/>
      <c r="AN171" s="3"/>
    </row>
    <row r="172" spans="2:31" ht="18" customHeight="1">
      <c r="B172" s="53" t="s">
        <v>142</v>
      </c>
      <c r="C172" s="54"/>
      <c r="D172" s="3"/>
      <c r="E172" s="53" t="s">
        <v>144</v>
      </c>
      <c r="F172" s="54"/>
      <c r="H172" s="65" t="s">
        <v>158</v>
      </c>
      <c r="I172" s="66"/>
      <c r="J172" s="2"/>
      <c r="K172" s="67" t="s">
        <v>235</v>
      </c>
      <c r="L172" s="68"/>
      <c r="N172" s="65" t="s">
        <v>418</v>
      </c>
      <c r="O172" s="66"/>
      <c r="Q172" s="108"/>
      <c r="R172" s="99" t="s">
        <v>518</v>
      </c>
      <c r="AE172" s="3"/>
    </row>
    <row r="173" spans="2:31" ht="18" customHeight="1">
      <c r="B173" s="65" t="s">
        <v>215</v>
      </c>
      <c r="C173" s="66"/>
      <c r="D173" s="3"/>
      <c r="E173" s="75" t="s">
        <v>458</v>
      </c>
      <c r="F173" s="76"/>
      <c r="H173" s="85" t="s">
        <v>835</v>
      </c>
      <c r="I173" s="74"/>
      <c r="J173" s="2"/>
      <c r="K173" s="53" t="s">
        <v>227</v>
      </c>
      <c r="L173" s="54"/>
      <c r="N173" s="53" t="s">
        <v>221</v>
      </c>
      <c r="O173" s="54"/>
      <c r="Q173" s="108"/>
      <c r="R173" s="99" t="s">
        <v>518</v>
      </c>
      <c r="AE173" s="3"/>
    </row>
    <row r="174" spans="2:31" ht="18" customHeight="1">
      <c r="B174" s="65" t="s">
        <v>220</v>
      </c>
      <c r="C174" s="66"/>
      <c r="D174" s="3"/>
      <c r="E174" s="92" t="s">
        <v>832</v>
      </c>
      <c r="F174" s="58"/>
      <c r="H174" s="53" t="s">
        <v>219</v>
      </c>
      <c r="I174" s="54"/>
      <c r="J174" s="2"/>
      <c r="K174" s="65" t="s">
        <v>220</v>
      </c>
      <c r="L174" s="66"/>
      <c r="N174" s="53" t="s">
        <v>474</v>
      </c>
      <c r="O174" s="54"/>
      <c r="Q174" s="108"/>
      <c r="R174" s="99" t="s">
        <v>518</v>
      </c>
      <c r="AE174" s="3"/>
    </row>
    <row r="175" spans="2:31" ht="18" customHeight="1">
      <c r="B175" s="65" t="s">
        <v>418</v>
      </c>
      <c r="C175" s="66"/>
      <c r="D175" s="3"/>
      <c r="E175" s="65" t="s">
        <v>418</v>
      </c>
      <c r="F175" s="66"/>
      <c r="H175" s="53" t="s">
        <v>221</v>
      </c>
      <c r="I175" s="54"/>
      <c r="J175" s="2"/>
      <c r="K175" s="57" t="s">
        <v>843</v>
      </c>
      <c r="L175" s="58"/>
      <c r="N175" s="71" t="s">
        <v>853</v>
      </c>
      <c r="O175" s="72"/>
      <c r="Q175" s="108"/>
      <c r="R175" s="99" t="s">
        <v>518</v>
      </c>
      <c r="AE175" s="3"/>
    </row>
    <row r="176" spans="2:31" ht="18" customHeight="1">
      <c r="B176" s="61" t="s">
        <v>260</v>
      </c>
      <c r="C176" s="62"/>
      <c r="D176" s="3"/>
      <c r="E176" s="77" t="s">
        <v>850</v>
      </c>
      <c r="F176" s="60"/>
      <c r="H176" s="92" t="s">
        <v>843</v>
      </c>
      <c r="I176" s="58"/>
      <c r="J176" s="2"/>
      <c r="K176" s="81" t="s">
        <v>847</v>
      </c>
      <c r="L176" s="82"/>
      <c r="N176" s="92" t="s">
        <v>855</v>
      </c>
      <c r="O176" s="58"/>
      <c r="Q176" s="108"/>
      <c r="R176" s="99" t="s">
        <v>518</v>
      </c>
      <c r="AE176" s="3"/>
    </row>
    <row r="177" spans="2:31" ht="18" customHeight="1">
      <c r="B177" s="53" t="s">
        <v>254</v>
      </c>
      <c r="C177" s="54"/>
      <c r="D177" s="3"/>
      <c r="E177" s="53" t="s">
        <v>254</v>
      </c>
      <c r="F177" s="54"/>
      <c r="H177" s="53" t="s">
        <v>490</v>
      </c>
      <c r="I177" s="54"/>
      <c r="J177" s="2"/>
      <c r="K177" s="53" t="s">
        <v>495</v>
      </c>
      <c r="L177" s="54"/>
      <c r="N177" s="49" t="s">
        <v>96</v>
      </c>
      <c r="O177" s="50"/>
      <c r="Q177" s="108"/>
      <c r="R177" s="99" t="s">
        <v>518</v>
      </c>
      <c r="AE177" s="3"/>
    </row>
    <row r="178" spans="2:31" ht="18" customHeight="1">
      <c r="B178" s="49" t="s">
        <v>280</v>
      </c>
      <c r="C178" s="68"/>
      <c r="D178" s="3"/>
      <c r="E178" s="49" t="s">
        <v>96</v>
      </c>
      <c r="F178" s="50"/>
      <c r="H178" s="49" t="s">
        <v>96</v>
      </c>
      <c r="I178" s="50"/>
      <c r="J178" s="2"/>
      <c r="K178" s="53" t="s">
        <v>154</v>
      </c>
      <c r="L178" s="54"/>
      <c r="N178" s="53" t="s">
        <v>155</v>
      </c>
      <c r="O178" s="54"/>
      <c r="Q178" s="108"/>
      <c r="R178" s="99" t="s">
        <v>518</v>
      </c>
      <c r="AE178" s="3"/>
    </row>
    <row r="179" spans="2:48" ht="18" customHeight="1">
      <c r="B179" s="89" t="s">
        <v>589</v>
      </c>
      <c r="C179" s="154" t="s">
        <v>82</v>
      </c>
      <c r="D179" s="3"/>
      <c r="E179" s="89" t="s">
        <v>590</v>
      </c>
      <c r="F179" s="165"/>
      <c r="H179" s="89" t="s">
        <v>591</v>
      </c>
      <c r="I179" s="154" t="s">
        <v>82</v>
      </c>
      <c r="J179" s="2"/>
      <c r="K179" s="89" t="s">
        <v>592</v>
      </c>
      <c r="L179" s="154" t="s">
        <v>82</v>
      </c>
      <c r="N179" s="89" t="s">
        <v>593</v>
      </c>
      <c r="O179" s="33"/>
      <c r="Q179" s="108"/>
      <c r="R179" s="99" t="s">
        <v>518</v>
      </c>
      <c r="AE179" s="3"/>
      <c r="AU179" s="99"/>
      <c r="AV179" s="99"/>
    </row>
    <row r="180" spans="3:49" ht="18" customHeight="1">
      <c r="C180" s="33" t="s">
        <v>518</v>
      </c>
      <c r="D180" s="3"/>
      <c r="E180" s="33" t="s">
        <v>988</v>
      </c>
      <c r="F180" s="33"/>
      <c r="I180" s="33" t="s">
        <v>518</v>
      </c>
      <c r="J180" s="2"/>
      <c r="L180" s="33" t="s">
        <v>518</v>
      </c>
      <c r="O180" s="114"/>
      <c r="Q180" s="108"/>
      <c r="R180" s="99" t="s">
        <v>518</v>
      </c>
      <c r="AE180" s="3"/>
      <c r="AW180" s="99"/>
    </row>
    <row r="181" spans="3:33" ht="18" customHeight="1">
      <c r="C181" s="114"/>
      <c r="F181" s="114"/>
      <c r="L181" s="114"/>
      <c r="O181" s="114"/>
      <c r="T181" s="89"/>
      <c r="U181" s="89"/>
      <c r="W181" s="89"/>
      <c r="X181" s="89"/>
      <c r="Z181" s="89"/>
      <c r="AA181" s="89"/>
      <c r="AB181" s="3"/>
      <c r="AC181" s="89"/>
      <c r="AD181" s="89"/>
      <c r="AE181" s="3"/>
      <c r="AF181" s="89"/>
      <c r="AG181" s="89"/>
    </row>
    <row r="182" spans="2:31" ht="18" customHeight="1">
      <c r="B182" s="89" t="s">
        <v>385</v>
      </c>
      <c r="C182" s="2"/>
      <c r="E182" s="89" t="s">
        <v>484</v>
      </c>
      <c r="F182" s="33"/>
      <c r="H182" s="89" t="s">
        <v>766</v>
      </c>
      <c r="I182" s="33"/>
      <c r="K182" s="89" t="s">
        <v>408</v>
      </c>
      <c r="L182" s="33"/>
      <c r="N182" s="89" t="s">
        <v>126</v>
      </c>
      <c r="O182" s="33"/>
      <c r="Q182" s="118"/>
      <c r="R182" s="99" t="s">
        <v>518</v>
      </c>
      <c r="AB182" s="3"/>
      <c r="AE182" s="3"/>
    </row>
    <row r="183" spans="2:31" ht="18" customHeight="1">
      <c r="B183" s="91" t="s">
        <v>241</v>
      </c>
      <c r="C183" s="91"/>
      <c r="E183" s="91" t="s">
        <v>244</v>
      </c>
      <c r="F183" s="91"/>
      <c r="H183" s="91" t="s">
        <v>242</v>
      </c>
      <c r="I183" s="91"/>
      <c r="K183" s="91" t="s">
        <v>504</v>
      </c>
      <c r="L183" s="91"/>
      <c r="N183" s="91" t="s">
        <v>240</v>
      </c>
      <c r="O183" s="91"/>
      <c r="Q183" s="118"/>
      <c r="R183" s="99" t="s">
        <v>518</v>
      </c>
      <c r="AB183" s="3"/>
      <c r="AE183" s="3"/>
    </row>
    <row r="184" spans="2:31" ht="18" customHeight="1">
      <c r="B184" s="53" t="s">
        <v>134</v>
      </c>
      <c r="C184" s="54"/>
      <c r="E184" s="61" t="s">
        <v>122</v>
      </c>
      <c r="F184" s="62"/>
      <c r="H184" s="53" t="s">
        <v>117</v>
      </c>
      <c r="I184" s="54"/>
      <c r="K184" s="53" t="s">
        <v>411</v>
      </c>
      <c r="L184" s="54"/>
      <c r="N184" s="53" t="s">
        <v>134</v>
      </c>
      <c r="O184" s="54"/>
      <c r="Q184" s="118"/>
      <c r="R184" s="99" t="s">
        <v>518</v>
      </c>
      <c r="AB184" s="3"/>
      <c r="AE184" s="3"/>
    </row>
    <row r="185" spans="2:31" ht="18" customHeight="1">
      <c r="B185" s="53" t="s">
        <v>139</v>
      </c>
      <c r="C185" s="68"/>
      <c r="E185" s="53" t="s">
        <v>131</v>
      </c>
      <c r="F185" s="54"/>
      <c r="H185" s="93" t="s">
        <v>825</v>
      </c>
      <c r="I185" s="64"/>
      <c r="K185" s="53" t="s">
        <v>118</v>
      </c>
      <c r="L185" s="54"/>
      <c r="N185" s="53" t="s">
        <v>138</v>
      </c>
      <c r="O185" s="54"/>
      <c r="Q185" s="118"/>
      <c r="R185" s="99" t="s">
        <v>518</v>
      </c>
      <c r="AB185" s="3"/>
      <c r="AE185" s="3"/>
    </row>
    <row r="186" spans="2:31" ht="18" customHeight="1">
      <c r="B186" s="53" t="s">
        <v>157</v>
      </c>
      <c r="C186" s="54"/>
      <c r="E186" s="65" t="s">
        <v>158</v>
      </c>
      <c r="F186" s="66"/>
      <c r="H186" s="53" t="s">
        <v>161</v>
      </c>
      <c r="I186" s="54"/>
      <c r="K186" s="49" t="s">
        <v>414</v>
      </c>
      <c r="L186" s="50"/>
      <c r="N186" s="53" t="s">
        <v>152</v>
      </c>
      <c r="O186" s="54"/>
      <c r="Q186" s="118"/>
      <c r="R186" s="99" t="s">
        <v>518</v>
      </c>
      <c r="AB186" s="3"/>
      <c r="AE186" s="3"/>
    </row>
    <row r="187" spans="2:31" ht="18" customHeight="1">
      <c r="B187" s="53" t="s">
        <v>227</v>
      </c>
      <c r="C187" s="54"/>
      <c r="E187" s="53" t="s">
        <v>144</v>
      </c>
      <c r="F187" s="54"/>
      <c r="H187" s="53" t="s">
        <v>149</v>
      </c>
      <c r="I187" s="54"/>
      <c r="K187" s="53" t="s">
        <v>149</v>
      </c>
      <c r="L187" s="54"/>
      <c r="N187" s="49" t="s">
        <v>414</v>
      </c>
      <c r="O187" s="50"/>
      <c r="Q187" s="118"/>
      <c r="R187" s="99" t="s">
        <v>518</v>
      </c>
      <c r="AB187" s="3"/>
      <c r="AE187" s="3"/>
    </row>
    <row r="188" spans="2:31" ht="18" customHeight="1">
      <c r="B188" s="53" t="s">
        <v>229</v>
      </c>
      <c r="C188" s="54"/>
      <c r="E188" s="53" t="s">
        <v>415</v>
      </c>
      <c r="F188" s="54"/>
      <c r="H188" s="53" t="s">
        <v>470</v>
      </c>
      <c r="I188" s="54"/>
      <c r="K188" s="53" t="s">
        <v>219</v>
      </c>
      <c r="L188" s="54"/>
      <c r="N188" s="61" t="s">
        <v>214</v>
      </c>
      <c r="O188" s="62"/>
      <c r="Q188" s="118"/>
      <c r="R188" s="99" t="s">
        <v>518</v>
      </c>
      <c r="AB188" s="3"/>
      <c r="AE188" s="3"/>
    </row>
    <row r="189" spans="2:31" ht="18" customHeight="1">
      <c r="B189" s="65" t="s">
        <v>220</v>
      </c>
      <c r="C189" s="66"/>
      <c r="E189" s="53" t="s">
        <v>219</v>
      </c>
      <c r="F189" s="54"/>
      <c r="H189" s="92" t="s">
        <v>834</v>
      </c>
      <c r="I189" s="58"/>
      <c r="K189" s="65" t="s">
        <v>418</v>
      </c>
      <c r="L189" s="66"/>
      <c r="N189" s="53" t="s">
        <v>219</v>
      </c>
      <c r="O189" s="54"/>
      <c r="Q189" s="118"/>
      <c r="AB189" s="3"/>
      <c r="AE189" s="3"/>
    </row>
    <row r="190" spans="2:31" ht="18" customHeight="1">
      <c r="B190" s="53" t="s">
        <v>258</v>
      </c>
      <c r="C190" s="54"/>
      <c r="E190" s="65" t="s">
        <v>220</v>
      </c>
      <c r="F190" s="66"/>
      <c r="H190" s="65" t="s">
        <v>418</v>
      </c>
      <c r="I190" s="66"/>
      <c r="K190" s="53" t="s">
        <v>221</v>
      </c>
      <c r="L190" s="54"/>
      <c r="N190" s="67" t="s">
        <v>230</v>
      </c>
      <c r="O190" s="68"/>
      <c r="Q190" s="118"/>
      <c r="AB190" s="3"/>
      <c r="AE190" s="3"/>
    </row>
    <row r="191" spans="2:31" ht="18" customHeight="1">
      <c r="B191" s="53" t="s">
        <v>489</v>
      </c>
      <c r="C191" s="54"/>
      <c r="E191" s="59" t="s">
        <v>850</v>
      </c>
      <c r="F191" s="60"/>
      <c r="H191" s="61" t="s">
        <v>260</v>
      </c>
      <c r="I191" s="62"/>
      <c r="K191" s="53" t="s">
        <v>277</v>
      </c>
      <c r="L191" s="54"/>
      <c r="N191" s="53" t="s">
        <v>258</v>
      </c>
      <c r="O191" s="54"/>
      <c r="Q191" s="118"/>
      <c r="R191" s="99">
        <v>61</v>
      </c>
      <c r="S191" s="89" t="s">
        <v>385</v>
      </c>
      <c r="AB191" s="3"/>
      <c r="AE191" s="3"/>
    </row>
    <row r="192" spans="2:31" ht="18" customHeight="1">
      <c r="B192" s="53" t="s">
        <v>495</v>
      </c>
      <c r="C192" s="54"/>
      <c r="E192" s="53" t="s">
        <v>277</v>
      </c>
      <c r="F192" s="54"/>
      <c r="H192" s="71" t="s">
        <v>853</v>
      </c>
      <c r="I192" s="72"/>
      <c r="K192" s="61" t="s">
        <v>260</v>
      </c>
      <c r="L192" s="62"/>
      <c r="N192" s="65" t="s">
        <v>847</v>
      </c>
      <c r="O192" s="82"/>
      <c r="Q192" s="118"/>
      <c r="R192" s="99">
        <v>62</v>
      </c>
      <c r="S192" s="89" t="s">
        <v>484</v>
      </c>
      <c r="AB192" s="3"/>
      <c r="AE192" s="3"/>
    </row>
    <row r="193" spans="2:31" ht="18" customHeight="1">
      <c r="B193" s="77" t="s">
        <v>153</v>
      </c>
      <c r="C193" s="78"/>
      <c r="E193" s="71" t="s">
        <v>858</v>
      </c>
      <c r="F193" s="72"/>
      <c r="H193" s="49" t="s">
        <v>97</v>
      </c>
      <c r="I193" s="50"/>
      <c r="K193" s="53" t="s">
        <v>507</v>
      </c>
      <c r="L193" s="54"/>
      <c r="N193" s="53" t="s">
        <v>155</v>
      </c>
      <c r="O193" s="54"/>
      <c r="Q193" s="118"/>
      <c r="R193" s="99">
        <v>63</v>
      </c>
      <c r="S193" s="98" t="s">
        <v>766</v>
      </c>
      <c r="AB193" s="3"/>
      <c r="AE193" s="3"/>
    </row>
    <row r="194" spans="2:19" ht="18" customHeight="1">
      <c r="B194" s="89" t="s">
        <v>594</v>
      </c>
      <c r="C194" s="154" t="s">
        <v>82</v>
      </c>
      <c r="E194" s="89" t="s">
        <v>595</v>
      </c>
      <c r="F194" s="154" t="s">
        <v>82</v>
      </c>
      <c r="H194" s="89" t="s">
        <v>596</v>
      </c>
      <c r="I194" s="103"/>
      <c r="K194" s="89" t="s">
        <v>597</v>
      </c>
      <c r="L194" s="165"/>
      <c r="N194" s="89" t="s">
        <v>598</v>
      </c>
      <c r="O194" s="154" t="s">
        <v>82</v>
      </c>
      <c r="Q194" s="118"/>
      <c r="R194" s="99">
        <v>64</v>
      </c>
      <c r="S194" s="89" t="s">
        <v>408</v>
      </c>
    </row>
    <row r="195" spans="3:19" ht="18" customHeight="1">
      <c r="C195" s="33" t="s">
        <v>518</v>
      </c>
      <c r="F195" s="33" t="s">
        <v>518</v>
      </c>
      <c r="I195" s="114"/>
      <c r="K195" s="33" t="s">
        <v>988</v>
      </c>
      <c r="L195" s="33"/>
      <c r="O195" s="33" t="s">
        <v>518</v>
      </c>
      <c r="Q195" s="118"/>
      <c r="R195" s="99">
        <v>65</v>
      </c>
      <c r="S195" s="89" t="s">
        <v>126</v>
      </c>
    </row>
    <row r="196" ht="18" customHeight="1">
      <c r="F196" s="114"/>
    </row>
    <row r="197" spans="2:19" ht="18" customHeight="1">
      <c r="B197" s="89" t="s">
        <v>485</v>
      </c>
      <c r="C197" s="33"/>
      <c r="E197" s="89" t="s">
        <v>124</v>
      </c>
      <c r="F197" s="33"/>
      <c r="H197" s="89" t="s">
        <v>125</v>
      </c>
      <c r="I197" s="33"/>
      <c r="K197" s="89" t="s">
        <v>486</v>
      </c>
      <c r="L197" s="33"/>
      <c r="N197" s="89" t="s">
        <v>487</v>
      </c>
      <c r="O197" s="33"/>
      <c r="Q197" s="118"/>
      <c r="R197" s="99">
        <v>66</v>
      </c>
      <c r="S197" s="89" t="s">
        <v>485</v>
      </c>
    </row>
    <row r="198" spans="2:19" ht="18" customHeight="1">
      <c r="B198" s="91" t="s">
        <v>795</v>
      </c>
      <c r="C198" s="91"/>
      <c r="E198" s="91" t="s">
        <v>243</v>
      </c>
      <c r="F198" s="91"/>
      <c r="H198" s="91" t="s">
        <v>764</v>
      </c>
      <c r="I198" s="91"/>
      <c r="K198" s="91" t="s">
        <v>243</v>
      </c>
      <c r="L198" s="91"/>
      <c r="N198" s="91" t="s">
        <v>794</v>
      </c>
      <c r="O198" s="91"/>
      <c r="Q198" s="118"/>
      <c r="R198" s="99">
        <v>67</v>
      </c>
      <c r="S198" s="89" t="s">
        <v>124</v>
      </c>
    </row>
    <row r="199" spans="2:19" ht="18" customHeight="1">
      <c r="B199" s="53" t="s">
        <v>131</v>
      </c>
      <c r="C199" s="54"/>
      <c r="E199" s="53" t="s">
        <v>411</v>
      </c>
      <c r="F199" s="54"/>
      <c r="H199" s="53" t="s">
        <v>508</v>
      </c>
      <c r="I199" s="54"/>
      <c r="K199" s="53" t="s">
        <v>131</v>
      </c>
      <c r="L199" s="54"/>
      <c r="N199" s="53" t="s">
        <v>781</v>
      </c>
      <c r="O199" s="54"/>
      <c r="Q199" s="118"/>
      <c r="R199" s="99">
        <v>68</v>
      </c>
      <c r="S199" s="89" t="s">
        <v>125</v>
      </c>
    </row>
    <row r="200" spans="2:19" ht="18" customHeight="1">
      <c r="B200" s="53" t="s">
        <v>130</v>
      </c>
      <c r="C200" s="54"/>
      <c r="E200" s="53" t="s">
        <v>118</v>
      </c>
      <c r="F200" s="54"/>
      <c r="H200" s="53" t="s">
        <v>118</v>
      </c>
      <c r="I200" s="54"/>
      <c r="K200" s="53" t="s">
        <v>130</v>
      </c>
      <c r="L200" s="54"/>
      <c r="N200" s="61" t="s">
        <v>122</v>
      </c>
      <c r="O200" s="62"/>
      <c r="Q200" s="118"/>
      <c r="R200" s="99">
        <v>69</v>
      </c>
      <c r="S200" s="89" t="s">
        <v>486</v>
      </c>
    </row>
    <row r="201" spans="2:19" ht="18" customHeight="1">
      <c r="B201" s="53" t="s">
        <v>151</v>
      </c>
      <c r="C201" s="54"/>
      <c r="E201" s="53" t="s">
        <v>140</v>
      </c>
      <c r="F201" s="54"/>
      <c r="H201" s="65" t="s">
        <v>150</v>
      </c>
      <c r="I201" s="66"/>
      <c r="K201" s="53" t="s">
        <v>151</v>
      </c>
      <c r="L201" s="54"/>
      <c r="N201" s="53" t="s">
        <v>157</v>
      </c>
      <c r="O201" s="54"/>
      <c r="Q201" s="118"/>
      <c r="R201" s="99">
        <v>70</v>
      </c>
      <c r="S201" s="89" t="s">
        <v>487</v>
      </c>
    </row>
    <row r="202" spans="2:18" ht="18" customHeight="1">
      <c r="B202" s="65" t="s">
        <v>158</v>
      </c>
      <c r="C202" s="66"/>
      <c r="E202" s="69" t="s">
        <v>830</v>
      </c>
      <c r="F202" s="70"/>
      <c r="H202" s="53" t="s">
        <v>144</v>
      </c>
      <c r="I202" s="54"/>
      <c r="K202" s="53" t="s">
        <v>157</v>
      </c>
      <c r="L202" s="54"/>
      <c r="N202" s="53" t="s">
        <v>142</v>
      </c>
      <c r="O202" s="54"/>
      <c r="Q202" s="118"/>
      <c r="R202" s="99" t="s">
        <v>518</v>
      </c>
    </row>
    <row r="203" spans="2:18" ht="18" customHeight="1">
      <c r="B203" s="53" t="s">
        <v>207</v>
      </c>
      <c r="C203" s="54"/>
      <c r="E203" s="53" t="s">
        <v>227</v>
      </c>
      <c r="F203" s="54"/>
      <c r="H203" s="65" t="s">
        <v>215</v>
      </c>
      <c r="I203" s="66"/>
      <c r="K203" s="94" t="s">
        <v>842</v>
      </c>
      <c r="L203" s="80"/>
      <c r="N203" s="75" t="s">
        <v>458</v>
      </c>
      <c r="O203" s="76"/>
      <c r="Q203" s="118"/>
      <c r="R203" s="99" t="s">
        <v>518</v>
      </c>
    </row>
    <row r="204" spans="2:65" ht="18" customHeight="1">
      <c r="B204" s="67" t="s">
        <v>235</v>
      </c>
      <c r="C204" s="68"/>
      <c r="E204" s="53" t="s">
        <v>229</v>
      </c>
      <c r="F204" s="54"/>
      <c r="H204" s="53" t="s">
        <v>207</v>
      </c>
      <c r="I204" s="54"/>
      <c r="K204" s="53" t="s">
        <v>217</v>
      </c>
      <c r="L204" s="54"/>
      <c r="N204" s="53" t="s">
        <v>207</v>
      </c>
      <c r="O204" s="54"/>
      <c r="Q204" s="118"/>
      <c r="R204" s="99" t="s">
        <v>518</v>
      </c>
      <c r="BC204" s="99"/>
      <c r="BD204" s="99"/>
      <c r="BE204" s="99"/>
      <c r="BF204" s="99"/>
      <c r="BG204" s="99"/>
      <c r="BH204" s="99"/>
      <c r="BI204" s="99"/>
      <c r="BJ204" s="99"/>
      <c r="BK204" s="99"/>
      <c r="BL204" s="99"/>
      <c r="BM204" s="99"/>
    </row>
    <row r="205" spans="2:71" ht="18" customHeight="1">
      <c r="B205" s="65" t="s">
        <v>220</v>
      </c>
      <c r="C205" s="66"/>
      <c r="E205" s="65" t="s">
        <v>220</v>
      </c>
      <c r="F205" s="66"/>
      <c r="H205" s="53" t="s">
        <v>217</v>
      </c>
      <c r="I205" s="54"/>
      <c r="K205" s="53" t="s">
        <v>213</v>
      </c>
      <c r="L205" s="54"/>
      <c r="N205" s="67" t="s">
        <v>235</v>
      </c>
      <c r="O205" s="68"/>
      <c r="Q205" s="118"/>
      <c r="R205" s="99" t="s">
        <v>518</v>
      </c>
      <c r="BN205" s="99"/>
      <c r="BO205" s="99"/>
      <c r="BP205" s="99"/>
      <c r="BQ205" s="99"/>
      <c r="BR205" s="99"/>
      <c r="BS205" s="99"/>
    </row>
    <row r="206" spans="2:74" ht="18" customHeight="1">
      <c r="B206" s="53" t="s">
        <v>258</v>
      </c>
      <c r="C206" s="54"/>
      <c r="E206" s="53" t="s">
        <v>490</v>
      </c>
      <c r="F206" s="54"/>
      <c r="H206" s="53" t="s">
        <v>420</v>
      </c>
      <c r="I206" s="54"/>
      <c r="K206" s="53" t="s">
        <v>420</v>
      </c>
      <c r="L206" s="54"/>
      <c r="N206" s="92" t="s">
        <v>843</v>
      </c>
      <c r="O206" s="58"/>
      <c r="Q206" s="118"/>
      <c r="R206" s="99" t="s">
        <v>518</v>
      </c>
      <c r="BT206" s="99"/>
      <c r="BU206" s="99"/>
      <c r="BV206" s="99"/>
    </row>
    <row r="207" spans="2:77" ht="18" customHeight="1">
      <c r="B207" s="49" t="s">
        <v>94</v>
      </c>
      <c r="C207" s="50"/>
      <c r="E207" s="71" t="s">
        <v>853</v>
      </c>
      <c r="F207" s="72"/>
      <c r="H207" s="92" t="s">
        <v>843</v>
      </c>
      <c r="I207" s="58"/>
      <c r="K207" s="53" t="s">
        <v>258</v>
      </c>
      <c r="L207" s="54"/>
      <c r="N207" s="49" t="s">
        <v>94</v>
      </c>
      <c r="O207" s="50"/>
      <c r="Q207" s="118"/>
      <c r="R207" s="99" t="s">
        <v>518</v>
      </c>
      <c r="BW207" s="99"/>
      <c r="BX207" s="99"/>
      <c r="BY207" s="99"/>
    </row>
    <row r="208" spans="2:83" ht="18" customHeight="1">
      <c r="B208" s="53" t="s">
        <v>155</v>
      </c>
      <c r="C208" s="54"/>
      <c r="E208" s="49" t="s">
        <v>280</v>
      </c>
      <c r="F208" s="68"/>
      <c r="H208" s="53" t="s">
        <v>154</v>
      </c>
      <c r="I208" s="54"/>
      <c r="K208" s="53" t="s">
        <v>495</v>
      </c>
      <c r="L208" s="54"/>
      <c r="N208" s="53" t="s">
        <v>495</v>
      </c>
      <c r="O208" s="54"/>
      <c r="Q208" s="118"/>
      <c r="R208" s="99" t="s">
        <v>518</v>
      </c>
      <c r="BZ208" s="99"/>
      <c r="CA208" s="99"/>
      <c r="CB208" s="99"/>
      <c r="CC208" s="99"/>
      <c r="CD208" s="99"/>
      <c r="CE208" s="99"/>
    </row>
    <row r="209" spans="2:18" ht="18" customHeight="1">
      <c r="B209" s="89" t="s">
        <v>599</v>
      </c>
      <c r="C209" s="154" t="s">
        <v>82</v>
      </c>
      <c r="E209" s="89" t="s">
        <v>600</v>
      </c>
      <c r="F209" s="154" t="s">
        <v>82</v>
      </c>
      <c r="H209" s="89" t="s">
        <v>601</v>
      </c>
      <c r="I209" s="154" t="s">
        <v>82</v>
      </c>
      <c r="K209" s="89" t="s">
        <v>602</v>
      </c>
      <c r="L209" s="165"/>
      <c r="N209" s="89" t="s">
        <v>603</v>
      </c>
      <c r="O209" s="103"/>
      <c r="Q209" s="118"/>
      <c r="R209" s="99" t="s">
        <v>518</v>
      </c>
    </row>
    <row r="210" spans="3:89" ht="18" customHeight="1">
      <c r="C210" s="33" t="s">
        <v>518</v>
      </c>
      <c r="E210" s="33" t="s">
        <v>988</v>
      </c>
      <c r="F210" s="33" t="s">
        <v>518</v>
      </c>
      <c r="H210" s="33" t="s">
        <v>988</v>
      </c>
      <c r="I210" s="33" t="s">
        <v>518</v>
      </c>
      <c r="K210" s="33" t="s">
        <v>988</v>
      </c>
      <c r="L210" s="33"/>
      <c r="O210" s="33"/>
      <c r="Q210" s="118"/>
      <c r="R210" s="99" t="s">
        <v>518</v>
      </c>
      <c r="CF210" s="99"/>
      <c r="CG210" s="99"/>
      <c r="CH210" s="99"/>
      <c r="CI210" s="99"/>
      <c r="CJ210" s="99"/>
      <c r="CK210" s="99"/>
    </row>
    <row r="212" spans="2:92" ht="18" customHeight="1">
      <c r="B212" s="89" t="s">
        <v>566</v>
      </c>
      <c r="C212" s="33"/>
      <c r="E212" s="89" t="s">
        <v>568</v>
      </c>
      <c r="F212" s="33"/>
      <c r="H212" s="89" t="s">
        <v>499</v>
      </c>
      <c r="I212" s="33"/>
      <c r="K212" s="89" t="s">
        <v>500</v>
      </c>
      <c r="L212" s="33"/>
      <c r="M212" s="2"/>
      <c r="N212" s="89" t="s">
        <v>503</v>
      </c>
      <c r="O212" s="33"/>
      <c r="Q212" s="115"/>
      <c r="R212" s="99" t="s">
        <v>518</v>
      </c>
      <c r="CL212" s="99"/>
      <c r="CM212" s="99"/>
      <c r="CN212" s="99"/>
    </row>
    <row r="213" spans="2:98" ht="18" customHeight="1">
      <c r="B213" s="91" t="s">
        <v>240</v>
      </c>
      <c r="C213" s="91"/>
      <c r="E213" s="91" t="s">
        <v>795</v>
      </c>
      <c r="F213" s="91"/>
      <c r="H213" s="91" t="s">
        <v>805</v>
      </c>
      <c r="I213" s="91"/>
      <c r="K213" s="91" t="s">
        <v>501</v>
      </c>
      <c r="L213" s="91"/>
      <c r="M213" s="2"/>
      <c r="N213" s="91" t="s">
        <v>564</v>
      </c>
      <c r="O213" s="91"/>
      <c r="Q213" s="115"/>
      <c r="R213" s="99" t="s">
        <v>518</v>
      </c>
      <c r="CO213" s="99"/>
      <c r="CP213" s="99"/>
      <c r="CQ213" s="99"/>
      <c r="CR213" s="99"/>
      <c r="CS213" s="99"/>
      <c r="CT213" s="99"/>
    </row>
    <row r="214" spans="2:18" ht="18" customHeight="1">
      <c r="B214" s="53" t="s">
        <v>131</v>
      </c>
      <c r="C214" s="54"/>
      <c r="E214" s="57" t="s">
        <v>824</v>
      </c>
      <c r="F214" s="58"/>
      <c r="H214" s="59" t="s">
        <v>79</v>
      </c>
      <c r="I214" s="60"/>
      <c r="K214" s="53" t="s">
        <v>117</v>
      </c>
      <c r="L214" s="54"/>
      <c r="M214" s="2"/>
      <c r="N214" s="53" t="s">
        <v>134</v>
      </c>
      <c r="O214" s="54"/>
      <c r="Q214" s="115"/>
      <c r="R214" s="99" t="s">
        <v>518</v>
      </c>
    </row>
    <row r="215" spans="2:104" ht="18" customHeight="1">
      <c r="B215" s="61" t="s">
        <v>1092</v>
      </c>
      <c r="C215" s="62"/>
      <c r="E215" s="53" t="s">
        <v>139</v>
      </c>
      <c r="F215" s="68"/>
      <c r="H215" s="53" t="s">
        <v>138</v>
      </c>
      <c r="I215" s="54"/>
      <c r="K215" s="92" t="s">
        <v>827</v>
      </c>
      <c r="L215" s="58"/>
      <c r="M215" s="2"/>
      <c r="N215" s="53" t="s">
        <v>157</v>
      </c>
      <c r="O215" s="54"/>
      <c r="Q215" s="115"/>
      <c r="R215" s="99" t="s">
        <v>518</v>
      </c>
      <c r="CU215" s="99"/>
      <c r="CV215" s="99"/>
      <c r="CW215" s="99"/>
      <c r="CX215" s="99"/>
      <c r="CY215" s="99"/>
      <c r="CZ215" s="99"/>
    </row>
    <row r="216" spans="2:18" ht="18" customHeight="1">
      <c r="B216" s="49" t="s">
        <v>90</v>
      </c>
      <c r="C216" s="50"/>
      <c r="E216" s="53" t="s">
        <v>205</v>
      </c>
      <c r="F216" s="54"/>
      <c r="H216" s="53" t="s">
        <v>413</v>
      </c>
      <c r="I216" s="54"/>
      <c r="K216" s="53" t="s">
        <v>152</v>
      </c>
      <c r="L216" s="54"/>
      <c r="M216" s="2"/>
      <c r="N216" s="53" t="s">
        <v>205</v>
      </c>
      <c r="O216" s="54"/>
      <c r="Q216" s="115"/>
      <c r="R216" s="99" t="s">
        <v>518</v>
      </c>
    </row>
    <row r="217" spans="2:107" ht="18" customHeight="1">
      <c r="B217" s="53" t="s">
        <v>233</v>
      </c>
      <c r="C217" s="54"/>
      <c r="E217" s="53" t="s">
        <v>233</v>
      </c>
      <c r="F217" s="54"/>
      <c r="H217" s="53" t="s">
        <v>149</v>
      </c>
      <c r="I217" s="54"/>
      <c r="K217" s="73" t="s">
        <v>837</v>
      </c>
      <c r="L217" s="74"/>
      <c r="M217" s="2"/>
      <c r="N217" s="53" t="s">
        <v>233</v>
      </c>
      <c r="O217" s="54"/>
      <c r="Q217" s="115"/>
      <c r="R217" s="99" t="s">
        <v>518</v>
      </c>
      <c r="DA217" s="99"/>
      <c r="DB217" s="99"/>
      <c r="DC217" s="99"/>
    </row>
    <row r="218" spans="2:110" ht="18" customHeight="1">
      <c r="B218" s="53" t="s">
        <v>1099</v>
      </c>
      <c r="C218" s="54"/>
      <c r="E218" s="53" t="s">
        <v>207</v>
      </c>
      <c r="F218" s="54"/>
      <c r="H218" s="53" t="s">
        <v>229</v>
      </c>
      <c r="I218" s="54"/>
      <c r="K218" s="53" t="s">
        <v>224</v>
      </c>
      <c r="L218" s="54"/>
      <c r="M218" s="2"/>
      <c r="N218" s="53" t="s">
        <v>229</v>
      </c>
      <c r="O218" s="54"/>
      <c r="Q218" s="115"/>
      <c r="R218" s="99" t="s">
        <v>518</v>
      </c>
      <c r="DD218" s="99"/>
      <c r="DE218" s="99"/>
      <c r="DF218" s="99"/>
    </row>
    <row r="219" spans="2:65" ht="18" customHeight="1">
      <c r="B219" s="55" t="s">
        <v>232</v>
      </c>
      <c r="C219" s="56"/>
      <c r="E219" s="53" t="s">
        <v>224</v>
      </c>
      <c r="F219" s="54"/>
      <c r="H219" s="67" t="s">
        <v>230</v>
      </c>
      <c r="I219" s="68"/>
      <c r="K219" s="55" t="s">
        <v>232</v>
      </c>
      <c r="L219" s="56"/>
      <c r="M219" s="2"/>
      <c r="N219" s="67" t="s">
        <v>230</v>
      </c>
      <c r="O219" s="68"/>
      <c r="Q219" s="115"/>
      <c r="BC219" s="99"/>
      <c r="BD219" s="99"/>
      <c r="BE219" s="99"/>
      <c r="BF219" s="99"/>
      <c r="BG219" s="99"/>
      <c r="BH219" s="99"/>
      <c r="BI219" s="99"/>
      <c r="BJ219" s="99"/>
      <c r="BK219" s="99"/>
      <c r="BL219" s="99"/>
      <c r="BM219" s="99"/>
    </row>
    <row r="220" spans="2:71" ht="18" customHeight="1">
      <c r="B220" s="53" t="s">
        <v>277</v>
      </c>
      <c r="C220" s="54"/>
      <c r="E220" s="53" t="s">
        <v>265</v>
      </c>
      <c r="F220" s="54"/>
      <c r="H220" s="55" t="s">
        <v>232</v>
      </c>
      <c r="I220" s="56"/>
      <c r="K220" s="53" t="s">
        <v>420</v>
      </c>
      <c r="L220" s="54"/>
      <c r="M220" s="2"/>
      <c r="N220" s="53" t="s">
        <v>256</v>
      </c>
      <c r="O220" s="54"/>
      <c r="Q220" s="115"/>
      <c r="BN220" s="99"/>
      <c r="BO220" s="99"/>
      <c r="BP220" s="99"/>
      <c r="BQ220" s="99"/>
      <c r="BR220" s="99"/>
      <c r="BS220" s="99"/>
    </row>
    <row r="221" spans="2:74" ht="18" customHeight="1">
      <c r="B221" s="53" t="s">
        <v>256</v>
      </c>
      <c r="C221" s="54"/>
      <c r="E221" s="53" t="s">
        <v>474</v>
      </c>
      <c r="F221" s="54"/>
      <c r="H221" s="53" t="s">
        <v>277</v>
      </c>
      <c r="I221" s="54"/>
      <c r="K221" s="53" t="s">
        <v>256</v>
      </c>
      <c r="L221" s="54"/>
      <c r="M221" s="2"/>
      <c r="N221" s="71" t="s">
        <v>853</v>
      </c>
      <c r="O221" s="72"/>
      <c r="Q221" s="115"/>
      <c r="R221" s="99">
        <v>71</v>
      </c>
      <c r="S221" s="89" t="s">
        <v>566</v>
      </c>
      <c r="BT221" s="99"/>
      <c r="BU221" s="99"/>
      <c r="BV221" s="99"/>
    </row>
    <row r="222" spans="2:131" ht="18" customHeight="1">
      <c r="B222" s="67" t="s">
        <v>282</v>
      </c>
      <c r="C222" s="68"/>
      <c r="E222" s="81" t="s">
        <v>856</v>
      </c>
      <c r="F222" s="82"/>
      <c r="H222" s="71" t="s">
        <v>853</v>
      </c>
      <c r="I222" s="72"/>
      <c r="K222" s="71" t="s">
        <v>857</v>
      </c>
      <c r="L222" s="72"/>
      <c r="M222" s="2"/>
      <c r="N222" s="53" t="s">
        <v>494</v>
      </c>
      <c r="O222" s="54"/>
      <c r="Q222" s="115"/>
      <c r="R222" s="99">
        <v>72</v>
      </c>
      <c r="S222" s="89" t="s">
        <v>568</v>
      </c>
      <c r="BW222" s="99"/>
      <c r="BX222" s="99"/>
      <c r="BY222" s="99"/>
      <c r="DG222" s="99"/>
      <c r="DH222" s="99"/>
      <c r="DI222" s="99"/>
      <c r="DJ222" s="99"/>
      <c r="DK222" s="99"/>
      <c r="DL222" s="99"/>
      <c r="DM222" s="99"/>
      <c r="DN222" s="99"/>
      <c r="DO222" s="99"/>
      <c r="DP222" s="99"/>
      <c r="DQ222" s="99"/>
      <c r="DR222" s="99"/>
      <c r="DS222" s="99"/>
      <c r="DT222" s="99"/>
      <c r="DU222" s="99"/>
      <c r="DV222" s="99"/>
      <c r="DW222" s="99"/>
      <c r="DX222" s="99"/>
      <c r="DY222" s="99"/>
      <c r="DZ222" s="99"/>
      <c r="EA222" s="99"/>
    </row>
    <row r="223" spans="2:83" ht="18" customHeight="1">
      <c r="B223" s="65" t="s">
        <v>156</v>
      </c>
      <c r="C223" s="66"/>
      <c r="E223" s="77" t="s">
        <v>153</v>
      </c>
      <c r="F223" s="78"/>
      <c r="H223" s="49" t="s">
        <v>97</v>
      </c>
      <c r="I223" s="50"/>
      <c r="K223" s="53" t="s">
        <v>154</v>
      </c>
      <c r="L223" s="54"/>
      <c r="M223" s="2"/>
      <c r="N223" s="77" t="s">
        <v>153</v>
      </c>
      <c r="O223" s="78"/>
      <c r="Q223" s="115"/>
      <c r="R223" s="99">
        <v>73</v>
      </c>
      <c r="S223" s="89" t="s">
        <v>499</v>
      </c>
      <c r="BZ223" s="99"/>
      <c r="CA223" s="99"/>
      <c r="CB223" s="99"/>
      <c r="CC223" s="99"/>
      <c r="CD223" s="99"/>
      <c r="CE223" s="99"/>
    </row>
    <row r="224" spans="2:19" ht="18" customHeight="1">
      <c r="B224" s="89" t="s">
        <v>565</v>
      </c>
      <c r="C224" s="154" t="s">
        <v>82</v>
      </c>
      <c r="E224" s="89" t="s">
        <v>567</v>
      </c>
      <c r="F224" s="154" t="s">
        <v>518</v>
      </c>
      <c r="H224" s="89" t="s">
        <v>498</v>
      </c>
      <c r="I224" s="103"/>
      <c r="K224" s="89" t="s">
        <v>604</v>
      </c>
      <c r="L224" s="165"/>
      <c r="M224" s="2"/>
      <c r="N224" s="89" t="s">
        <v>502</v>
      </c>
      <c r="O224" s="103"/>
      <c r="Q224" s="115"/>
      <c r="R224" s="99">
        <v>74</v>
      </c>
      <c r="S224" s="89" t="s">
        <v>500</v>
      </c>
    </row>
    <row r="225" spans="3:89" ht="18" customHeight="1">
      <c r="C225" s="33" t="s">
        <v>518</v>
      </c>
      <c r="F225" s="33" t="s">
        <v>989</v>
      </c>
      <c r="I225" s="114"/>
      <c r="K225" s="33" t="s">
        <v>988</v>
      </c>
      <c r="L225" s="33"/>
      <c r="Q225" s="115"/>
      <c r="R225" s="99">
        <v>75</v>
      </c>
      <c r="S225" s="89" t="s">
        <v>503</v>
      </c>
      <c r="CF225" s="99"/>
      <c r="CG225" s="99"/>
      <c r="CH225" s="99"/>
      <c r="CI225" s="99"/>
      <c r="CJ225" s="99"/>
      <c r="CK225" s="99"/>
    </row>
    <row r="227" spans="17:92" ht="18" customHeight="1">
      <c r="Q227" s="115"/>
      <c r="S227" s="89"/>
      <c r="CL227" s="99"/>
      <c r="CM227" s="99"/>
      <c r="CN227" s="99"/>
    </row>
    <row r="228" spans="17:98" ht="18" customHeight="1">
      <c r="Q228" s="115"/>
      <c r="CO228" s="99"/>
      <c r="CP228" s="99"/>
      <c r="CQ228" s="99"/>
      <c r="CR228" s="99"/>
      <c r="CS228" s="99"/>
      <c r="CT228" s="99"/>
    </row>
    <row r="229" ht="18" customHeight="1">
      <c r="Q229" s="115"/>
    </row>
    <row r="230" spans="17:104" ht="18" customHeight="1">
      <c r="Q230" s="115"/>
      <c r="S230" s="89"/>
      <c r="CU230" s="99"/>
      <c r="CV230" s="99"/>
      <c r="CW230" s="99"/>
      <c r="CX230" s="99"/>
      <c r="CY230" s="99"/>
      <c r="CZ230" s="99"/>
    </row>
    <row r="231" ht="18" customHeight="1">
      <c r="Q231" s="115"/>
    </row>
    <row r="232" spans="17:107" ht="18" customHeight="1">
      <c r="Q232" s="115"/>
      <c r="R232" s="99" t="s">
        <v>518</v>
      </c>
      <c r="DA232" s="99"/>
      <c r="DB232" s="99"/>
      <c r="DC232" s="99"/>
    </row>
    <row r="233" spans="17:110" ht="18" customHeight="1">
      <c r="Q233" s="115"/>
      <c r="R233" s="99" t="s">
        <v>518</v>
      </c>
      <c r="DD233" s="99"/>
      <c r="DE233" s="99"/>
      <c r="DF233" s="99"/>
    </row>
    <row r="234" spans="17:18" ht="18" customHeight="1">
      <c r="Q234" s="115"/>
      <c r="R234" s="99" t="s">
        <v>518</v>
      </c>
    </row>
    <row r="235" spans="17:18" ht="18" customHeight="1">
      <c r="Q235" s="115"/>
      <c r="R235" s="99" t="s">
        <v>518</v>
      </c>
    </row>
    <row r="236" spans="17:18" ht="18" customHeight="1">
      <c r="Q236" s="115"/>
      <c r="R236" s="99" t="s">
        <v>518</v>
      </c>
    </row>
    <row r="237" spans="17:131" ht="18" customHeight="1">
      <c r="Q237" s="115"/>
      <c r="R237" s="99" t="s">
        <v>518</v>
      </c>
      <c r="DG237" s="99"/>
      <c r="DH237" s="99"/>
      <c r="DI237" s="99"/>
      <c r="DJ237" s="99"/>
      <c r="DK237" s="99"/>
      <c r="DL237" s="99"/>
      <c r="DM237" s="99"/>
      <c r="DN237" s="99"/>
      <c r="DO237" s="99"/>
      <c r="DP237" s="99"/>
      <c r="DQ237" s="99"/>
      <c r="DR237" s="99"/>
      <c r="DS237" s="99"/>
      <c r="DT237" s="99"/>
      <c r="DU237" s="99"/>
      <c r="DV237" s="99"/>
      <c r="DW237" s="99"/>
      <c r="DX237" s="99"/>
      <c r="DY237" s="99"/>
      <c r="DZ237" s="99"/>
      <c r="EA237" s="99"/>
    </row>
    <row r="238" spans="17:18" ht="18" customHeight="1">
      <c r="Q238" s="115"/>
      <c r="R238" s="99" t="s">
        <v>518</v>
      </c>
    </row>
    <row r="239" spans="17:18" ht="18" customHeight="1">
      <c r="Q239" s="115"/>
      <c r="R239" s="99" t="s">
        <v>518</v>
      </c>
    </row>
    <row r="240" spans="17:18" ht="18" customHeight="1">
      <c r="Q240" s="115"/>
      <c r="R240" s="99" t="s">
        <v>518</v>
      </c>
    </row>
    <row r="242" ht="18" customHeight="1">
      <c r="Q242" s="124"/>
    </row>
    <row r="243" ht="18" customHeight="1">
      <c r="Q243" s="124"/>
    </row>
    <row r="244" ht="18" customHeight="1">
      <c r="Q244" s="124"/>
    </row>
    <row r="245" ht="18" customHeight="1">
      <c r="Q245" s="124"/>
    </row>
    <row r="246" ht="18" customHeight="1">
      <c r="Q246" s="124"/>
    </row>
    <row r="247" ht="18" customHeight="1">
      <c r="Q247" s="124"/>
    </row>
    <row r="248" ht="18" customHeight="1">
      <c r="Q248" s="124"/>
    </row>
    <row r="249" spans="17:19" ht="18" customHeight="1">
      <c r="Q249" s="124"/>
      <c r="S249" s="89"/>
    </row>
    <row r="250" spans="17:19" ht="18" customHeight="1">
      <c r="Q250" s="124"/>
      <c r="S250" s="89"/>
    </row>
    <row r="251" spans="17:19" ht="18" customHeight="1">
      <c r="Q251" s="124"/>
      <c r="S251" s="89"/>
    </row>
    <row r="252" spans="17:19" ht="18" customHeight="1">
      <c r="Q252" s="124"/>
      <c r="S252" s="89"/>
    </row>
    <row r="253" spans="17:19" ht="18" customHeight="1">
      <c r="Q253" s="124"/>
      <c r="S253" s="89"/>
    </row>
    <row r="254" ht="18" customHeight="1">
      <c r="Q254" s="124"/>
    </row>
    <row r="255" ht="18" customHeight="1">
      <c r="Q255" s="124"/>
    </row>
    <row r="257" spans="1:131" s="99" customFormat="1" ht="18" customHeight="1">
      <c r="A257" s="2"/>
      <c r="P257" s="2"/>
      <c r="Q257" s="124"/>
      <c r="S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row>
    <row r="258" ht="18" customHeight="1">
      <c r="Q258" s="124"/>
    </row>
    <row r="259" ht="18" customHeight="1">
      <c r="Q259" s="124"/>
    </row>
    <row r="260" ht="18" customHeight="1">
      <c r="Q260" s="124"/>
    </row>
    <row r="261" ht="18" customHeight="1">
      <c r="Q261" s="124"/>
    </row>
    <row r="262" ht="18" customHeight="1">
      <c r="Q262" s="124"/>
    </row>
    <row r="263" ht="18" customHeight="1">
      <c r="Q263" s="124"/>
    </row>
    <row r="264" spans="17:19" ht="18" customHeight="1">
      <c r="Q264" s="124"/>
      <c r="S264" s="89"/>
    </row>
    <row r="265" spans="17:19" ht="18" customHeight="1">
      <c r="Q265" s="124"/>
      <c r="S265" s="89"/>
    </row>
    <row r="266" spans="17:19" ht="18" customHeight="1">
      <c r="Q266" s="124"/>
      <c r="S266" s="89"/>
    </row>
    <row r="267" spans="17:19" ht="18" customHeight="1">
      <c r="Q267" s="124"/>
      <c r="S267" s="89"/>
    </row>
    <row r="268" spans="17:19" ht="18" customHeight="1">
      <c r="Q268" s="124"/>
      <c r="S268" s="89"/>
    </row>
    <row r="269" ht="18" customHeight="1">
      <c r="Q269" s="124"/>
    </row>
    <row r="270" ht="18" customHeight="1">
      <c r="Q270" s="124"/>
    </row>
    <row r="272" spans="1:121" s="99" customFormat="1" ht="18" customHeight="1">
      <c r="A272" s="2"/>
      <c r="P272" s="2"/>
      <c r="Q272" s="125"/>
      <c r="S272" s="2"/>
      <c r="V272" s="2"/>
      <c r="W272" s="2"/>
      <c r="X272" s="2"/>
      <c r="Y272" s="2"/>
      <c r="Z272" s="2"/>
      <c r="AA272" s="2"/>
      <c r="AB272" s="2"/>
      <c r="AC272" s="2"/>
      <c r="AD272" s="2"/>
      <c r="AE272" s="2"/>
      <c r="AF272" s="2"/>
      <c r="AG272" s="2"/>
      <c r="AH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row>
    <row r="273" ht="18" customHeight="1">
      <c r="Q273" s="126"/>
    </row>
    <row r="274" ht="18" customHeight="1">
      <c r="Q274" s="126"/>
    </row>
    <row r="275" ht="18" customHeight="1">
      <c r="Q275" s="126"/>
    </row>
    <row r="276" ht="18" customHeight="1">
      <c r="Q276" s="126"/>
    </row>
    <row r="277" ht="18" customHeight="1">
      <c r="Q277" s="126"/>
    </row>
    <row r="278" ht="18" customHeight="1">
      <c r="Q278" s="126"/>
    </row>
    <row r="279" ht="18" customHeight="1">
      <c r="Q279" s="126"/>
    </row>
    <row r="280" spans="17:19" ht="18" customHeight="1">
      <c r="Q280" s="126"/>
      <c r="S280" s="89"/>
    </row>
    <row r="281" spans="17:19" ht="18" customHeight="1">
      <c r="Q281" s="126"/>
      <c r="S281" s="89"/>
    </row>
    <row r="282" spans="17:19" ht="18" customHeight="1">
      <c r="Q282" s="126"/>
      <c r="S282" s="89"/>
    </row>
    <row r="283" spans="17:19" ht="18" customHeight="1">
      <c r="Q283" s="126"/>
      <c r="S283" s="89"/>
    </row>
    <row r="284" spans="17:19" ht="18" customHeight="1">
      <c r="Q284" s="126"/>
      <c r="S284" s="89"/>
    </row>
    <row r="285" ht="18" customHeight="1">
      <c r="Q285" s="127"/>
    </row>
    <row r="286" ht="18" customHeight="1">
      <c r="R286" s="99" t="s">
        <v>518</v>
      </c>
    </row>
    <row r="287" ht="18" customHeight="1">
      <c r="Q287" s="125"/>
    </row>
    <row r="288" ht="18" customHeight="1">
      <c r="Q288" s="126"/>
    </row>
    <row r="289" ht="18" customHeight="1">
      <c r="Q289" s="126"/>
    </row>
    <row r="290" ht="18" customHeight="1">
      <c r="Q290" s="126"/>
    </row>
    <row r="291" ht="18" customHeight="1">
      <c r="Q291" s="126"/>
    </row>
    <row r="292" ht="18" customHeight="1">
      <c r="Q292" s="126"/>
    </row>
    <row r="293" ht="18" customHeight="1">
      <c r="Q293" s="126"/>
    </row>
    <row r="294" ht="18" customHeight="1">
      <c r="Q294" s="126"/>
    </row>
    <row r="295" spans="17:19" ht="18" customHeight="1">
      <c r="Q295" s="126"/>
      <c r="S295" s="89"/>
    </row>
    <row r="296" spans="17:19" ht="18" customHeight="1">
      <c r="Q296" s="126"/>
      <c r="S296" s="89"/>
    </row>
    <row r="297" spans="17:19" ht="18" customHeight="1">
      <c r="Q297" s="126"/>
      <c r="S297" s="89"/>
    </row>
    <row r="298" spans="17:19" ht="18" customHeight="1">
      <c r="Q298" s="126"/>
      <c r="S298" s="89"/>
    </row>
    <row r="299" spans="17:19" ht="18" customHeight="1">
      <c r="Q299" s="126"/>
      <c r="S299" s="89"/>
    </row>
    <row r="300" ht="18" customHeight="1">
      <c r="Q300" s="127"/>
    </row>
    <row r="301" ht="18" customHeight="1">
      <c r="R301" s="99" t="s">
        <v>518</v>
      </c>
    </row>
    <row r="302" ht="18" customHeight="1">
      <c r="Q302" s="119"/>
    </row>
    <row r="303" ht="18" customHeight="1">
      <c r="Q303" s="119"/>
    </row>
    <row r="304" ht="18" customHeight="1">
      <c r="Q304" s="119"/>
    </row>
    <row r="305" ht="18" customHeight="1">
      <c r="Q305" s="119"/>
    </row>
    <row r="306" ht="18" customHeight="1">
      <c r="Q306" s="119"/>
    </row>
    <row r="307" ht="18" customHeight="1">
      <c r="Q307" s="119"/>
    </row>
    <row r="308" ht="18" customHeight="1">
      <c r="Q308" s="119"/>
    </row>
    <row r="309" ht="18" customHeight="1">
      <c r="Q309" s="119"/>
    </row>
    <row r="310" spans="17:19" ht="18" customHeight="1">
      <c r="Q310" s="119"/>
      <c r="S310" s="89"/>
    </row>
    <row r="311" spans="17:19" ht="18" customHeight="1">
      <c r="Q311" s="119"/>
      <c r="S311" s="89"/>
    </row>
    <row r="312" spans="17:19" ht="18" customHeight="1">
      <c r="Q312" s="119"/>
      <c r="S312" s="89"/>
    </row>
    <row r="313" spans="17:19" ht="18" customHeight="1">
      <c r="Q313" s="119"/>
      <c r="S313" s="89"/>
    </row>
    <row r="314" spans="17:19" ht="18" customHeight="1">
      <c r="Q314" s="119"/>
      <c r="S314" s="89"/>
    </row>
    <row r="315" ht="18" customHeight="1">
      <c r="Q315" s="119"/>
    </row>
    <row r="316" ht="18" customHeight="1">
      <c r="R316" s="99" t="s">
        <v>518</v>
      </c>
    </row>
    <row r="317" ht="18" customHeight="1">
      <c r="Q317" s="119"/>
    </row>
    <row r="318" ht="18" customHeight="1">
      <c r="Q318" s="119"/>
    </row>
    <row r="319" ht="18" customHeight="1">
      <c r="Q319" s="119"/>
    </row>
    <row r="320" ht="18" customHeight="1">
      <c r="Q320" s="119"/>
    </row>
    <row r="321" ht="18" customHeight="1">
      <c r="Q321" s="119"/>
    </row>
    <row r="322" ht="18" customHeight="1">
      <c r="Q322" s="119"/>
    </row>
    <row r="323" ht="18" customHeight="1">
      <c r="Q323" s="119"/>
    </row>
    <row r="324" ht="18" customHeight="1">
      <c r="Q324" s="119"/>
    </row>
    <row r="325" spans="17:19" ht="18" customHeight="1">
      <c r="Q325" s="119"/>
      <c r="S325" s="89"/>
    </row>
    <row r="326" spans="17:19" ht="18" customHeight="1">
      <c r="Q326" s="119"/>
      <c r="S326" s="89"/>
    </row>
    <row r="327" spans="17:19" ht="18" customHeight="1">
      <c r="Q327" s="119"/>
      <c r="S327" s="89"/>
    </row>
    <row r="328" spans="17:19" ht="18" customHeight="1">
      <c r="Q328" s="119"/>
      <c r="S328" s="89"/>
    </row>
    <row r="329" spans="17:19" ht="18" customHeight="1">
      <c r="Q329" s="119"/>
      <c r="S329" s="89"/>
    </row>
    <row r="330" ht="18" customHeight="1">
      <c r="Q330" s="119"/>
    </row>
    <row r="331" ht="18" customHeight="1">
      <c r="R331" s="99" t="s">
        <v>518</v>
      </c>
    </row>
    <row r="332" ht="18" customHeight="1">
      <c r="Q332" s="116"/>
    </row>
    <row r="333" ht="18" customHeight="1">
      <c r="Q333" s="116"/>
    </row>
    <row r="334" ht="18" customHeight="1">
      <c r="Q334" s="116"/>
    </row>
    <row r="335" ht="18" customHeight="1">
      <c r="Q335" s="116"/>
    </row>
    <row r="336" ht="18" customHeight="1">
      <c r="Q336" s="116"/>
    </row>
    <row r="337" ht="18" customHeight="1">
      <c r="Q337" s="116"/>
    </row>
    <row r="338" ht="18" customHeight="1">
      <c r="Q338" s="116"/>
    </row>
    <row r="339" ht="18" customHeight="1">
      <c r="Q339" s="116"/>
    </row>
    <row r="340" spans="17:19" ht="18" customHeight="1">
      <c r="Q340" s="116"/>
      <c r="S340" s="89"/>
    </row>
    <row r="341" spans="17:19" ht="18" customHeight="1">
      <c r="Q341" s="116"/>
      <c r="S341" s="89"/>
    </row>
    <row r="342" spans="17:19" ht="18" customHeight="1">
      <c r="Q342" s="116"/>
      <c r="S342" s="89"/>
    </row>
    <row r="343" spans="17:19" ht="18" customHeight="1">
      <c r="Q343" s="116"/>
      <c r="S343" s="89"/>
    </row>
    <row r="344" spans="17:19" ht="18" customHeight="1">
      <c r="Q344" s="116"/>
      <c r="S344" s="89"/>
    </row>
    <row r="345" ht="18" customHeight="1">
      <c r="Q345" s="116"/>
    </row>
    <row r="346" ht="18" customHeight="1">
      <c r="R346" s="99" t="s">
        <v>518</v>
      </c>
    </row>
    <row r="347" ht="18" customHeight="1">
      <c r="Q347" s="116"/>
    </row>
    <row r="348" ht="18" customHeight="1">
      <c r="Q348" s="116"/>
    </row>
    <row r="349" ht="18" customHeight="1">
      <c r="Q349" s="116"/>
    </row>
    <row r="350" ht="18" customHeight="1">
      <c r="Q350" s="116"/>
    </row>
    <row r="351" ht="18" customHeight="1">
      <c r="Q351" s="116"/>
    </row>
    <row r="352" ht="18" customHeight="1">
      <c r="Q352" s="116"/>
    </row>
    <row r="353" ht="18" customHeight="1">
      <c r="Q353" s="116"/>
    </row>
    <row r="354" ht="18" customHeight="1">
      <c r="Q354" s="116"/>
    </row>
    <row r="355" spans="17:19" ht="18" customHeight="1">
      <c r="Q355" s="116"/>
      <c r="S355" s="89"/>
    </row>
    <row r="356" spans="17:19" ht="18" customHeight="1">
      <c r="Q356" s="116"/>
      <c r="S356" s="89"/>
    </row>
    <row r="357" spans="17:19" ht="18" customHeight="1">
      <c r="Q357" s="116"/>
      <c r="S357" s="89"/>
    </row>
    <row r="358" spans="17:19" ht="18" customHeight="1">
      <c r="Q358" s="116"/>
      <c r="S358" s="89"/>
    </row>
    <row r="359" spans="17:19" ht="18" customHeight="1">
      <c r="Q359" s="116"/>
      <c r="S359" s="89"/>
    </row>
    <row r="360" ht="18" customHeight="1">
      <c r="Q360" s="116"/>
    </row>
    <row r="361" ht="18" customHeight="1">
      <c r="R361" s="99" t="s">
        <v>518</v>
      </c>
    </row>
    <row r="362" spans="17:18" ht="18" customHeight="1">
      <c r="Q362" s="106"/>
      <c r="R362" s="99" t="s">
        <v>518</v>
      </c>
    </row>
    <row r="363" ht="18" customHeight="1">
      <c r="Q363" s="106"/>
    </row>
    <row r="364" ht="18" customHeight="1">
      <c r="Q364" s="106"/>
    </row>
    <row r="365" ht="18" customHeight="1">
      <c r="Q365" s="106"/>
    </row>
    <row r="366" ht="18" customHeight="1">
      <c r="Q366" s="106"/>
    </row>
    <row r="367" ht="18" customHeight="1">
      <c r="Q367" s="106"/>
    </row>
    <row r="368" ht="18" customHeight="1">
      <c r="Q368" s="106"/>
    </row>
    <row r="369" ht="18" customHeight="1">
      <c r="Q369" s="106"/>
    </row>
    <row r="370" ht="18" customHeight="1">
      <c r="Q370" s="106"/>
    </row>
    <row r="371" ht="18" customHeight="1">
      <c r="Q371" s="106"/>
    </row>
    <row r="372" ht="18" customHeight="1">
      <c r="Q372" s="106"/>
    </row>
    <row r="373" ht="18" customHeight="1">
      <c r="Q373" s="106"/>
    </row>
    <row r="374" ht="18" customHeight="1">
      <c r="Q374" s="106"/>
    </row>
    <row r="375" ht="18" customHeight="1">
      <c r="Q375" s="106"/>
    </row>
    <row r="377" ht="18" customHeight="1">
      <c r="Q377" s="106"/>
    </row>
    <row r="378" ht="18" customHeight="1">
      <c r="Q378" s="106"/>
    </row>
    <row r="379" ht="18" customHeight="1">
      <c r="Q379" s="106"/>
    </row>
    <row r="380" ht="18" customHeight="1">
      <c r="Q380" s="106"/>
    </row>
    <row r="381" ht="18" customHeight="1">
      <c r="Q381" s="106"/>
    </row>
    <row r="382" ht="18" customHeight="1">
      <c r="Q382" s="106"/>
    </row>
    <row r="383" ht="18" customHeight="1">
      <c r="Q383" s="106"/>
    </row>
    <row r="384" ht="18" customHeight="1">
      <c r="Q384" s="106"/>
    </row>
    <row r="385" ht="18" customHeight="1">
      <c r="Q385" s="106"/>
    </row>
    <row r="386" ht="18" customHeight="1">
      <c r="Q386" s="106"/>
    </row>
    <row r="387" ht="18" customHeight="1">
      <c r="Q387" s="106"/>
    </row>
    <row r="388" ht="18" customHeight="1">
      <c r="Q388" s="106"/>
    </row>
    <row r="389" ht="18" customHeight="1">
      <c r="Q389" s="106"/>
    </row>
    <row r="390" ht="18" customHeight="1">
      <c r="Q390" s="106"/>
    </row>
  </sheetData>
  <conditionalFormatting sqref="Q288:Q289 Q271 Q120 Q228:Q229 Q151:Q162 Q258:Q259 Q301 Q318:Q319 Q273:Q274 Q331:Q65536 N31:O31 E46:F46 F165 J106:J121 C135 K106:L106 O106:O118 I165 N136:O136 K16:L16 E121:I121 O121 D91:D106 B121:C121 H47 B136:C136 B91:C91 E61:F61 E31:F31 E91:F91 I195 B46:C46 O180 Y165 L165 M62:M75 J151:J181 M167:M181 D61:D76 K151:L151 H151:I151 M16:M45 N106:N121 F105 H136:L136 G1:G105 B16:C16 I225 K121:L121 E196:F196 D196:D241 E106:I106 K166:L166 D1:D46 J46:J61 R131:S158 Z181:AA181 AC181:AD181 AF181:AG181 AE167:AE193 D121:D180 S191:S218 A1:A65536 T121:U121 W121:X121 Z121:AA121 AC121:AD121 AF121:AG121 I45 H91:L91 K61:O61 H196:O196 S226:S227 Q18:Q19 K211:O211 W16:X16 Z16:AA16 T31:U31 AH88:AH89 AL82:AP82 AH82:AI82 B226:C226 N16:O16 R1:S9 N91:O91 B241:C241 R41:S69 P1:P65536 AO173:AO187 AR157:AS158 AL173:AL186 AL187:AM187 AU172:AV172 AL172:AM172 Q1 Q32:Q106 AP173:AS179 AT157:AT179 AR172:AS172 AN187:AN188 E241:F241 R101:S128 AN143:AN172 AQ157:AQ172 AO157:AP157 AO172:AP172 AC16:AG16 AC31:AG31 AE107:AE121 AE165 H1:O1 AK91:AR91 AI88:AP90 AO94:AR94 AJ94:AK94 E1:F1 E16:F16 S232:S65536 AH157:AH192 K241:L241 AI126:AM126 S230 B181:I181 K46:O46 AP95 AO96:AO97 AQ95:AR129 AP97 AN92:AN97 AN126:AP129 AI127:AL129 E211:F211 AH142 BA161:BB180 BG149:IV149 BU148:IV148 T299:U65536 Y2:Y16 W31:AA31 Y107:Y121 N181:O181 Y167:Y181 AB181:AB193 M47:M60 AH76:AI76 AH118:AH132 AN142:AV142 AI157:AM157 AY91:AZ149 J211:J241 E226:F226 AH198:AK198 M212:M241 AQ189:AV192 BA91:IV147 N241:O241 AH199:AH200 AY167:AZ188 AN198:AN200 AW91:AX136 AY238:BB271 AW160:AX192 BC161:IV271 BA150:IV160 AJ272:IV286 AT91:AV91 AR77:IV90 AI271:AX271 AI287:IV65536 AI286 B196:C196 H226:I226 AS76:IV76 AQ77:AQ78 AQ62:IV75 AH62:AP74 B331:O65536 AB107:AB121 AB165:AB166 E166:I166 V271:AH65536 AH91:AH103 AJ95:AM97 AS91:AS129 AQ81:AQ90 AI91:AI97 AH1:IV61 AK158:AK192 AI191:AJ192 T1:AG1 H16:I16 AB2:AB31 N226:O226 V2:V31 R71:S98 V107:V121 U165:V165 T181:X181 J2:J16 B151:C151 R191:R65536 H31:L31 M151:O166 K181:L181 B166:C166 G196:G241 J77:J90 B76:C76 B1:C1 E76:F76 B31:C31 R161:S188 B106:C106 B211:C211 H211:I211 G136:G165 K226:L226 E122:F136 E151:F151 H46:I46 M91:M136 R11:R39 S12:S39">
    <cfRule type="cellIs" priority="1" dxfId="0" operator="equal" stopIfTrue="1">
      <formula>"xxx"</formula>
    </cfRule>
  </conditionalFormatting>
  <conditionalFormatting sqref="F14 I14 L14 O14 C29 F29 I29 L29 O29 C44 L44 O44 F59 I59 L104 F119 L119 L134 O134 I149 C164 C179 I179 L179 C194 F194 O194 C209 C224 O59 L89 O149 O104 O119 C119 F224 I104 I134 I119 F209 I209 L59 O74 C89 L149 F89">
    <cfRule type="cellIs" priority="2" dxfId="3" operator="equal" stopIfTrue="1">
      <formula>"Curses"</formula>
    </cfRule>
  </conditionalFormatting>
  <conditionalFormatting sqref="F15 I15 L15 O15 C30 F30 I30 L30 O30 C45 L45 O45 F60 I60 L105 F120 L120 L135 O135 I150 C165 C180 I180 L180 C195 F195 O195 C210 C225 O60 L90 O150 O105 O120 C120 F225 I105 I135 I120 F210 I210 L60 O75 C90 L150 F90">
    <cfRule type="cellIs" priority="3" dxfId="4" operator="equal" stopIfTrue="1">
      <formula>"Vict. Token"</formula>
    </cfRule>
  </conditionalFormatting>
  <conditionalFormatting sqref="E15 H15 K15 N15 B30 E30 H30 K30 N30 B45 E60 K60 B75 E75 K75 N75 E90 B90 H105 H120 H135 B150 K150 E180 K195 E210 H210 K210 K225">
    <cfRule type="cellIs" priority="4" dxfId="5" operator="equal" stopIfTrue="1">
      <formula>"Coin Token"</formula>
    </cfRule>
  </conditionalFormatting>
  <printOptions/>
  <pageMargins left="0.35" right="0.25" top="0.6" bottom="0.6" header="0" footer="0"/>
  <pageSetup horizontalDpi="1200" verticalDpi="12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4:G339"/>
  <sheetViews>
    <sheetView workbookViewId="0" topLeftCell="A1">
      <selection activeCell="B163" sqref="B163"/>
    </sheetView>
  </sheetViews>
  <sheetFormatPr defaultColWidth="9.140625" defaultRowHeight="12.75"/>
  <cols>
    <col min="1" max="1" width="6.28125" style="3" customWidth="1"/>
    <col min="2" max="2" width="11.8515625" style="3" bestFit="1" customWidth="1"/>
    <col min="3" max="4" width="19.00390625" style="33" customWidth="1"/>
    <col min="5" max="5" width="7.00390625" style="3" customWidth="1"/>
    <col min="6" max="6" width="24.57421875" style="3" customWidth="1"/>
    <col min="7" max="7" width="133.00390625" style="139" customWidth="1"/>
    <col min="8" max="16384" width="9.140625" style="3" customWidth="1"/>
  </cols>
  <sheetData>
    <row r="1" ht="12.75" customHeight="1"/>
    <row r="2" ht="12.75" customHeight="1"/>
    <row r="3" ht="12.75" customHeight="1"/>
    <row r="4" spans="3:7" ht="12.75" customHeight="1">
      <c r="C4" s="89" t="s">
        <v>646</v>
      </c>
      <c r="E4" s="3" t="s">
        <v>447</v>
      </c>
      <c r="F4" s="3" t="s">
        <v>716</v>
      </c>
      <c r="G4" s="139" t="s">
        <v>1115</v>
      </c>
    </row>
    <row r="5" spans="3:7" ht="12.75">
      <c r="C5" s="53" t="s">
        <v>36</v>
      </c>
      <c r="D5" s="173"/>
      <c r="E5" s="39"/>
      <c r="F5" s="39">
        <v>0</v>
      </c>
      <c r="G5" s="44" t="s">
        <v>18</v>
      </c>
    </row>
    <row r="6" spans="3:7" ht="12.75">
      <c r="C6" s="143" t="s">
        <v>27</v>
      </c>
      <c r="D6" s="173"/>
      <c r="E6" s="39"/>
      <c r="F6" s="39">
        <v>0</v>
      </c>
      <c r="G6" s="40" t="s">
        <v>28</v>
      </c>
    </row>
    <row r="7" spans="3:7" ht="12.75">
      <c r="C7" s="143" t="s">
        <v>38</v>
      </c>
      <c r="D7" s="173"/>
      <c r="E7" s="39"/>
      <c r="F7" s="39">
        <v>0</v>
      </c>
      <c r="G7" s="40" t="s">
        <v>44</v>
      </c>
    </row>
    <row r="8" spans="3:7" ht="12.75">
      <c r="C8" s="143" t="s">
        <v>39</v>
      </c>
      <c r="D8" s="173"/>
      <c r="E8" s="39"/>
      <c r="F8" s="39">
        <v>1</v>
      </c>
      <c r="G8" s="40" t="s">
        <v>40</v>
      </c>
    </row>
    <row r="9" spans="3:7" ht="12.75">
      <c r="C9" s="143" t="s">
        <v>41</v>
      </c>
      <c r="D9" s="173"/>
      <c r="E9" s="39"/>
      <c r="F9" s="39">
        <v>1</v>
      </c>
      <c r="G9" s="40" t="s">
        <v>709</v>
      </c>
    </row>
    <row r="10" spans="3:7" ht="38.25">
      <c r="C10" s="143" t="s">
        <v>42</v>
      </c>
      <c r="D10" s="173"/>
      <c r="E10" s="39"/>
      <c r="F10" s="39">
        <v>1</v>
      </c>
      <c r="G10" s="40" t="s">
        <v>43</v>
      </c>
    </row>
    <row r="11" spans="3:7" ht="12.75">
      <c r="C11" s="143" t="s">
        <v>24</v>
      </c>
      <c r="D11" s="173"/>
      <c r="E11" s="39"/>
      <c r="F11" s="39">
        <v>1</v>
      </c>
      <c r="G11" s="40" t="s">
        <v>37</v>
      </c>
    </row>
    <row r="12" spans="3:7" ht="12.75">
      <c r="C12" s="143" t="s">
        <v>25</v>
      </c>
      <c r="D12" s="173"/>
      <c r="E12" s="39"/>
      <c r="F12" s="39">
        <v>1</v>
      </c>
      <c r="G12" s="40" t="s">
        <v>26</v>
      </c>
    </row>
    <row r="13" spans="3:7" ht="25.5">
      <c r="C13" s="143" t="s">
        <v>29</v>
      </c>
      <c r="D13" s="173"/>
      <c r="E13" s="39"/>
      <c r="F13" s="39">
        <v>1</v>
      </c>
      <c r="G13" s="40" t="s">
        <v>30</v>
      </c>
    </row>
    <row r="14" spans="3:7" ht="25.5">
      <c r="C14" s="143" t="s">
        <v>33</v>
      </c>
      <c r="D14" s="173"/>
      <c r="E14" s="39"/>
      <c r="F14" s="39">
        <v>1</v>
      </c>
      <c r="G14" s="40" t="s">
        <v>35</v>
      </c>
    </row>
    <row r="15" spans="3:7" ht="12.75">
      <c r="C15" s="144" t="s">
        <v>638</v>
      </c>
      <c r="D15" s="173"/>
      <c r="E15" s="39"/>
      <c r="F15" s="39">
        <v>1</v>
      </c>
      <c r="G15" s="132" t="s">
        <v>639</v>
      </c>
    </row>
    <row r="16" spans="3:7" ht="12.75">
      <c r="C16" s="144" t="s">
        <v>632</v>
      </c>
      <c r="D16" s="173"/>
      <c r="E16" s="39"/>
      <c r="F16" s="39">
        <v>1</v>
      </c>
      <c r="G16" s="132" t="s">
        <v>635</v>
      </c>
    </row>
    <row r="17" spans="3:7" ht="12.75">
      <c r="C17" s="53" t="s">
        <v>75</v>
      </c>
      <c r="D17" s="173"/>
      <c r="E17" s="39"/>
      <c r="F17" s="39">
        <v>1</v>
      </c>
      <c r="G17" s="4" t="s">
        <v>76</v>
      </c>
    </row>
    <row r="18" spans="3:7" ht="12.75">
      <c r="C18" s="53" t="s">
        <v>21</v>
      </c>
      <c r="D18" s="173"/>
      <c r="E18" s="39"/>
      <c r="F18" s="39">
        <v>1</v>
      </c>
      <c r="G18" s="4" t="s">
        <v>22</v>
      </c>
    </row>
    <row r="19" spans="3:7" ht="12.75">
      <c r="C19" s="53" t="s">
        <v>642</v>
      </c>
      <c r="D19" s="173"/>
      <c r="E19" s="39"/>
      <c r="F19" s="39">
        <v>1</v>
      </c>
      <c r="G19" s="40" t="s">
        <v>643</v>
      </c>
    </row>
    <row r="20" spans="3:7" ht="25.5">
      <c r="C20" s="53" t="s">
        <v>640</v>
      </c>
      <c r="D20" s="173"/>
      <c r="E20" s="39"/>
      <c r="F20" s="39">
        <v>1</v>
      </c>
      <c r="G20" s="40" t="s">
        <v>641</v>
      </c>
    </row>
    <row r="21" spans="3:7" ht="25.5">
      <c r="C21" s="143" t="s">
        <v>49</v>
      </c>
      <c r="D21" s="173"/>
      <c r="E21" s="39"/>
      <c r="F21" s="39">
        <v>2</v>
      </c>
      <c r="G21" s="40" t="s">
        <v>50</v>
      </c>
    </row>
    <row r="22" spans="3:7" ht="12.75">
      <c r="C22" s="53" t="s">
        <v>31</v>
      </c>
      <c r="D22" s="173"/>
      <c r="E22" s="39"/>
      <c r="F22" s="39">
        <v>2</v>
      </c>
      <c r="G22" s="4" t="s">
        <v>32</v>
      </c>
    </row>
    <row r="23" spans="3:7" ht="12.75">
      <c r="C23" s="59" t="s">
        <v>51</v>
      </c>
      <c r="D23" s="173"/>
      <c r="E23" s="39"/>
      <c r="F23" s="39">
        <v>2</v>
      </c>
      <c r="G23" s="140" t="s">
        <v>52</v>
      </c>
    </row>
    <row r="24" spans="3:7" ht="12.75">
      <c r="C24" s="53" t="s">
        <v>621</v>
      </c>
      <c r="D24" s="173"/>
      <c r="E24" s="39"/>
      <c r="F24" s="39">
        <v>2</v>
      </c>
      <c r="G24" s="101" t="s">
        <v>621</v>
      </c>
    </row>
    <row r="25" spans="3:7" ht="12.75">
      <c r="C25" s="144" t="s">
        <v>636</v>
      </c>
      <c r="D25" s="173"/>
      <c r="E25" s="39"/>
      <c r="F25" s="39">
        <v>2</v>
      </c>
      <c r="G25" s="132" t="s">
        <v>637</v>
      </c>
    </row>
    <row r="26" spans="3:7" ht="12.75">
      <c r="C26" s="75" t="s">
        <v>23</v>
      </c>
      <c r="D26" s="173"/>
      <c r="E26" s="31"/>
      <c r="F26" s="31">
        <v>2</v>
      </c>
      <c r="G26" s="4" t="s">
        <v>767</v>
      </c>
    </row>
    <row r="27" spans="3:7" ht="38.25">
      <c r="C27" s="53" t="s">
        <v>645</v>
      </c>
      <c r="D27" s="173"/>
      <c r="E27" s="39"/>
      <c r="F27" s="39">
        <v>2</v>
      </c>
      <c r="G27" s="40" t="s">
        <v>644</v>
      </c>
    </row>
    <row r="28" spans="3:7" ht="12.75">
      <c r="C28" s="53" t="s">
        <v>19</v>
      </c>
      <c r="D28" s="173"/>
      <c r="E28" s="39"/>
      <c r="F28" s="39">
        <v>2</v>
      </c>
      <c r="G28" s="4" t="s">
        <v>20</v>
      </c>
    </row>
    <row r="29" spans="3:7" ht="12.75">
      <c r="C29" s="49" t="s">
        <v>712</v>
      </c>
      <c r="D29" s="173"/>
      <c r="E29" s="31"/>
      <c r="F29" s="31">
        <v>2</v>
      </c>
      <c r="G29" s="4" t="s">
        <v>47</v>
      </c>
    </row>
    <row r="30" spans="3:7" ht="12.75">
      <c r="C30" s="59" t="s">
        <v>16</v>
      </c>
      <c r="D30" s="173"/>
      <c r="E30" s="39"/>
      <c r="F30" s="39">
        <v>2</v>
      </c>
      <c r="G30" s="140" t="s">
        <v>77</v>
      </c>
    </row>
    <row r="31" spans="3:7" ht="12.75">
      <c r="C31" s="53" t="s">
        <v>45</v>
      </c>
      <c r="D31" s="173"/>
      <c r="E31" s="39"/>
      <c r="F31" s="39">
        <v>3</v>
      </c>
      <c r="G31" s="40" t="s">
        <v>46</v>
      </c>
    </row>
    <row r="32" spans="3:7" ht="12.75">
      <c r="C32" s="53" t="s">
        <v>506</v>
      </c>
      <c r="D32" s="173"/>
      <c r="E32" s="39"/>
      <c r="F32" s="39">
        <v>3</v>
      </c>
      <c r="G32" s="100" t="s">
        <v>506</v>
      </c>
    </row>
    <row r="33" spans="3:7" ht="12.75">
      <c r="C33" s="53" t="s">
        <v>48</v>
      </c>
      <c r="D33" s="173"/>
      <c r="E33" s="39"/>
      <c r="F33" s="39">
        <v>4</v>
      </c>
      <c r="G33" s="142" t="s">
        <v>711</v>
      </c>
    </row>
    <row r="34" spans="3:7" ht="12.75">
      <c r="C34" s="71" t="s">
        <v>17</v>
      </c>
      <c r="D34" s="173"/>
      <c r="E34" s="39"/>
      <c r="F34" s="39">
        <v>4</v>
      </c>
      <c r="G34" s="4" t="s">
        <v>806</v>
      </c>
    </row>
    <row r="35" spans="3:7" ht="12.75">
      <c r="C35" s="53" t="s">
        <v>713</v>
      </c>
      <c r="D35" s="173"/>
      <c r="E35" s="39"/>
      <c r="F35" s="39">
        <v>5</v>
      </c>
      <c r="G35" s="4" t="s">
        <v>714</v>
      </c>
    </row>
    <row r="36" spans="3:7" ht="12.75">
      <c r="C36" s="144" t="s">
        <v>629</v>
      </c>
      <c r="D36" s="173"/>
      <c r="E36" s="39"/>
      <c r="F36" s="39">
        <v>6</v>
      </c>
      <c r="G36" s="132" t="s">
        <v>629</v>
      </c>
    </row>
    <row r="37" spans="3:7" ht="12.75">
      <c r="C37" s="144" t="s">
        <v>630</v>
      </c>
      <c r="D37" s="173"/>
      <c r="E37" s="39"/>
      <c r="F37" s="39">
        <v>24</v>
      </c>
      <c r="G37" s="132" t="s">
        <v>630</v>
      </c>
    </row>
    <row r="38" spans="3:7" ht="12.75">
      <c r="C38" s="144" t="s">
        <v>631</v>
      </c>
      <c r="D38" s="173"/>
      <c r="E38" s="39"/>
      <c r="F38" s="39">
        <v>42</v>
      </c>
      <c r="G38" s="132" t="s">
        <v>631</v>
      </c>
    </row>
    <row r="39" spans="5:7" ht="12.75">
      <c r="E39" s="154"/>
      <c r="F39" s="154"/>
      <c r="G39" s="174"/>
    </row>
    <row r="40" spans="5:7" ht="12.75">
      <c r="E40" s="155"/>
      <c r="F40" s="155"/>
      <c r="G40" s="175"/>
    </row>
    <row r="41" spans="3:7" ht="12.75">
      <c r="C41" s="89" t="s">
        <v>819</v>
      </c>
      <c r="E41" s="164"/>
      <c r="F41" s="164"/>
      <c r="G41" s="176"/>
    </row>
    <row r="42" spans="2:7" ht="12.75">
      <c r="B42" s="1"/>
      <c r="C42" s="53" t="s">
        <v>508</v>
      </c>
      <c r="D42" s="54"/>
      <c r="E42" s="39">
        <v>2</v>
      </c>
      <c r="F42" s="31" t="s">
        <v>717</v>
      </c>
      <c r="G42" s="132" t="s">
        <v>1102</v>
      </c>
    </row>
    <row r="43" spans="2:7" ht="12.75">
      <c r="B43" s="39"/>
      <c r="C43" s="53" t="s">
        <v>633</v>
      </c>
      <c r="D43" s="54"/>
      <c r="E43" s="39">
        <v>3</v>
      </c>
      <c r="F43" s="31" t="s">
        <v>722</v>
      </c>
      <c r="G43" s="40" t="s">
        <v>634</v>
      </c>
    </row>
    <row r="44" spans="2:7" ht="12.75">
      <c r="B44" s="1"/>
      <c r="C44" s="59" t="s">
        <v>79</v>
      </c>
      <c r="D44" s="60"/>
      <c r="E44" s="39">
        <v>4</v>
      </c>
      <c r="F44" s="31" t="s">
        <v>718</v>
      </c>
      <c r="G44" s="140" t="s">
        <v>175</v>
      </c>
    </row>
    <row r="45" spans="2:7" ht="12.75">
      <c r="B45" s="1"/>
      <c r="C45" s="53" t="s">
        <v>117</v>
      </c>
      <c r="D45" s="54"/>
      <c r="E45" s="39">
        <v>4</v>
      </c>
      <c r="F45" s="31" t="s">
        <v>718</v>
      </c>
      <c r="G45" s="41" t="s">
        <v>1103</v>
      </c>
    </row>
    <row r="46" spans="2:7" ht="12.75">
      <c r="B46" s="39"/>
      <c r="C46" s="53" t="s">
        <v>781</v>
      </c>
      <c r="D46" s="54"/>
      <c r="E46" s="39">
        <v>2</v>
      </c>
      <c r="F46" s="31" t="s">
        <v>717</v>
      </c>
      <c r="G46" s="40" t="s">
        <v>782</v>
      </c>
    </row>
    <row r="47" spans="2:7" ht="12.75">
      <c r="B47" s="1"/>
      <c r="C47" s="53" t="s">
        <v>411</v>
      </c>
      <c r="D47" s="54"/>
      <c r="E47" s="39">
        <v>11</v>
      </c>
      <c r="F47" s="31" t="s">
        <v>720</v>
      </c>
      <c r="G47" s="133" t="s">
        <v>1104</v>
      </c>
    </row>
    <row r="48" spans="2:7" ht="12.75">
      <c r="B48" s="39"/>
      <c r="C48" s="57" t="s">
        <v>824</v>
      </c>
      <c r="D48" s="58"/>
      <c r="E48" s="39">
        <v>10</v>
      </c>
      <c r="F48" s="31" t="s">
        <v>741</v>
      </c>
      <c r="G48" s="135" t="s">
        <v>1110</v>
      </c>
    </row>
    <row r="49" spans="2:7" ht="12.75">
      <c r="B49" s="1"/>
      <c r="C49" s="59" t="s">
        <v>826</v>
      </c>
      <c r="D49" s="60"/>
      <c r="E49" s="39">
        <v>3</v>
      </c>
      <c r="F49" s="31" t="s">
        <v>721</v>
      </c>
      <c r="G49" s="140" t="s">
        <v>176</v>
      </c>
    </row>
    <row r="50" spans="2:7" ht="12.75">
      <c r="B50" s="39"/>
      <c r="C50" s="53" t="s">
        <v>118</v>
      </c>
      <c r="D50" s="54"/>
      <c r="E50" s="39">
        <v>3</v>
      </c>
      <c r="F50" s="31" t="s">
        <v>722</v>
      </c>
      <c r="G50" s="41" t="s">
        <v>1111</v>
      </c>
    </row>
    <row r="51" spans="2:7" ht="25.5">
      <c r="B51" s="1"/>
      <c r="C51" s="53" t="s">
        <v>134</v>
      </c>
      <c r="D51" s="54"/>
      <c r="E51" s="39">
        <v>11</v>
      </c>
      <c r="F51" s="31" t="s">
        <v>723</v>
      </c>
      <c r="G51" s="41" t="s">
        <v>1118</v>
      </c>
    </row>
    <row r="52" spans="2:7" ht="12.75">
      <c r="B52" s="39"/>
      <c r="C52" s="61" t="s">
        <v>122</v>
      </c>
      <c r="D52" s="62"/>
      <c r="E52" s="39">
        <v>15</v>
      </c>
      <c r="F52" s="31" t="s">
        <v>724</v>
      </c>
      <c r="G52" s="41" t="s">
        <v>1105</v>
      </c>
    </row>
    <row r="53" spans="2:7" ht="12.75">
      <c r="B53" s="1"/>
      <c r="C53" s="53" t="s">
        <v>131</v>
      </c>
      <c r="D53" s="54"/>
      <c r="E53" s="39">
        <v>7</v>
      </c>
      <c r="F53" s="31" t="s">
        <v>725</v>
      </c>
      <c r="G53" s="41" t="s">
        <v>0</v>
      </c>
    </row>
    <row r="54" spans="2:7" ht="25.5">
      <c r="B54" s="1"/>
      <c r="C54" s="63" t="s">
        <v>825</v>
      </c>
      <c r="D54" s="64"/>
      <c r="E54" s="39">
        <v>6</v>
      </c>
      <c r="F54" s="31" t="s">
        <v>727</v>
      </c>
      <c r="G54" s="135" t="s">
        <v>177</v>
      </c>
    </row>
    <row r="55" spans="2:7" ht="12.75">
      <c r="B55" s="39"/>
      <c r="C55" s="53" t="s">
        <v>130</v>
      </c>
      <c r="D55" s="54"/>
      <c r="E55" s="39">
        <v>10</v>
      </c>
      <c r="F55" s="31" t="s">
        <v>728</v>
      </c>
      <c r="G55" s="41" t="s">
        <v>1106</v>
      </c>
    </row>
    <row r="56" spans="2:7" ht="12.75">
      <c r="B56" s="1"/>
      <c r="C56" s="53" t="s">
        <v>138</v>
      </c>
      <c r="D56" s="54"/>
      <c r="E56" s="39">
        <v>10</v>
      </c>
      <c r="F56" s="31" t="s">
        <v>728</v>
      </c>
      <c r="G56" s="41" t="s">
        <v>178</v>
      </c>
    </row>
    <row r="57" spans="2:7" ht="25.5">
      <c r="B57" s="39"/>
      <c r="C57" s="61" t="s">
        <v>1092</v>
      </c>
      <c r="D57" s="62"/>
      <c r="E57" s="39">
        <v>19</v>
      </c>
      <c r="F57" s="31" t="s">
        <v>957</v>
      </c>
      <c r="G57" s="4" t="s">
        <v>700</v>
      </c>
    </row>
    <row r="58" spans="2:7" ht="12.75">
      <c r="B58" s="1"/>
      <c r="C58" s="57" t="s">
        <v>827</v>
      </c>
      <c r="D58" s="58"/>
      <c r="E58" s="39">
        <v>3</v>
      </c>
      <c r="F58" s="31" t="s">
        <v>722</v>
      </c>
      <c r="G58" s="135" t="s">
        <v>179</v>
      </c>
    </row>
    <row r="59" spans="2:7" ht="25.5">
      <c r="B59" s="39"/>
      <c r="C59" s="53" t="s">
        <v>152</v>
      </c>
      <c r="D59" s="54"/>
      <c r="E59" s="39">
        <v>7</v>
      </c>
      <c r="F59" s="31" t="s">
        <v>729</v>
      </c>
      <c r="G59" s="4" t="s">
        <v>715</v>
      </c>
    </row>
    <row r="60" spans="2:7" ht="12.75">
      <c r="B60" s="1"/>
      <c r="C60" s="53" t="s">
        <v>161</v>
      </c>
      <c r="D60" s="54"/>
      <c r="E60" s="39">
        <v>12</v>
      </c>
      <c r="F60" s="31" t="s">
        <v>731</v>
      </c>
      <c r="G60" s="136" t="s">
        <v>15</v>
      </c>
    </row>
    <row r="61" spans="2:7" ht="25.5">
      <c r="B61" s="39"/>
      <c r="C61" s="65" t="s">
        <v>150</v>
      </c>
      <c r="D61" s="66"/>
      <c r="E61" s="39">
        <v>6</v>
      </c>
      <c r="F61" s="31" t="s">
        <v>732</v>
      </c>
      <c r="G61" s="41" t="s">
        <v>180</v>
      </c>
    </row>
    <row r="62" spans="2:7" ht="12.75">
      <c r="B62" s="1"/>
      <c r="C62" s="53" t="s">
        <v>139</v>
      </c>
      <c r="D62" s="68"/>
      <c r="E62" s="39">
        <v>8</v>
      </c>
      <c r="F62" s="31" t="s">
        <v>733</v>
      </c>
      <c r="G62" s="41" t="s">
        <v>1001</v>
      </c>
    </row>
    <row r="63" spans="2:7" ht="12.75">
      <c r="B63" s="39"/>
      <c r="C63" s="49" t="s">
        <v>90</v>
      </c>
      <c r="D63" s="50"/>
      <c r="E63" s="39">
        <v>7</v>
      </c>
      <c r="F63" s="31" t="s">
        <v>734</v>
      </c>
      <c r="G63" s="41" t="s">
        <v>1</v>
      </c>
    </row>
    <row r="64" spans="2:7" ht="12.75">
      <c r="B64" s="1"/>
      <c r="C64" s="53" t="s">
        <v>140</v>
      </c>
      <c r="D64" s="54"/>
      <c r="E64" s="39">
        <v>8</v>
      </c>
      <c r="F64" s="31" t="s">
        <v>735</v>
      </c>
      <c r="G64" s="41" t="s">
        <v>1112</v>
      </c>
    </row>
    <row r="65" spans="2:7" ht="12.75">
      <c r="B65" s="39"/>
      <c r="C65" s="49" t="s">
        <v>414</v>
      </c>
      <c r="D65" s="50"/>
      <c r="E65" s="39">
        <v>6</v>
      </c>
      <c r="F65" s="31" t="s">
        <v>736</v>
      </c>
      <c r="G65" s="41" t="s">
        <v>2</v>
      </c>
    </row>
    <row r="66" spans="2:7" ht="12.75">
      <c r="B66" s="1"/>
      <c r="C66" s="53" t="s">
        <v>151</v>
      </c>
      <c r="D66" s="54"/>
      <c r="E66" s="39">
        <v>10</v>
      </c>
      <c r="F66" s="31" t="s">
        <v>737</v>
      </c>
      <c r="G66" s="41" t="s">
        <v>53</v>
      </c>
    </row>
    <row r="67" spans="2:7" ht="12.75">
      <c r="B67" s="39"/>
      <c r="C67" s="53" t="s">
        <v>157</v>
      </c>
      <c r="D67" s="54"/>
      <c r="E67" s="39">
        <v>10</v>
      </c>
      <c r="F67" s="31" t="s">
        <v>728</v>
      </c>
      <c r="G67" s="41" t="s">
        <v>3</v>
      </c>
    </row>
    <row r="68" spans="2:7" ht="25.5">
      <c r="B68" s="1"/>
      <c r="C68" s="65" t="s">
        <v>158</v>
      </c>
      <c r="D68" s="66"/>
      <c r="E68" s="39">
        <v>6</v>
      </c>
      <c r="F68" s="31" t="s">
        <v>739</v>
      </c>
      <c r="G68" s="4" t="s">
        <v>74</v>
      </c>
    </row>
    <row r="69" spans="2:7" ht="25.5">
      <c r="B69" s="39"/>
      <c r="C69" s="53" t="s">
        <v>204</v>
      </c>
      <c r="D69" s="54"/>
      <c r="E69" s="39">
        <v>10</v>
      </c>
      <c r="F69" s="31" t="s">
        <v>737</v>
      </c>
      <c r="G69" s="41" t="s">
        <v>54</v>
      </c>
    </row>
    <row r="70" spans="2:7" ht="12.75">
      <c r="B70" s="1"/>
      <c r="C70" s="53" t="s">
        <v>142</v>
      </c>
      <c r="D70" s="54"/>
      <c r="E70" s="39">
        <v>7</v>
      </c>
      <c r="F70" s="31" t="s">
        <v>740</v>
      </c>
      <c r="G70" s="4" t="s">
        <v>181</v>
      </c>
    </row>
    <row r="71" spans="2:7" ht="25.5">
      <c r="B71" s="39"/>
      <c r="C71" s="53" t="s">
        <v>205</v>
      </c>
      <c r="D71" s="54"/>
      <c r="E71" s="39">
        <v>10</v>
      </c>
      <c r="F71" s="31" t="s">
        <v>742</v>
      </c>
      <c r="G71" s="41" t="s">
        <v>55</v>
      </c>
    </row>
    <row r="72" spans="2:7" ht="12.75">
      <c r="B72" s="1"/>
      <c r="C72" s="53" t="s">
        <v>149</v>
      </c>
      <c r="D72" s="54"/>
      <c r="E72" s="39">
        <v>9</v>
      </c>
      <c r="F72" s="31" t="s">
        <v>743</v>
      </c>
      <c r="G72" s="41" t="s">
        <v>1113</v>
      </c>
    </row>
    <row r="73" spans="2:7" ht="25.5">
      <c r="B73" s="39"/>
      <c r="C73" s="69" t="s">
        <v>830</v>
      </c>
      <c r="D73" s="70"/>
      <c r="E73" s="39">
        <v>11</v>
      </c>
      <c r="F73" s="31" t="s">
        <v>744</v>
      </c>
      <c r="G73" s="4" t="s">
        <v>182</v>
      </c>
    </row>
    <row r="74" spans="2:7" ht="12.75">
      <c r="B74" s="1"/>
      <c r="C74" s="53" t="s">
        <v>144</v>
      </c>
      <c r="D74" s="54"/>
      <c r="E74" s="39">
        <v>11</v>
      </c>
      <c r="F74" s="31" t="s">
        <v>745</v>
      </c>
      <c r="G74" s="41" t="s">
        <v>1107</v>
      </c>
    </row>
    <row r="75" spans="2:7" ht="12.75">
      <c r="B75" s="39"/>
      <c r="C75" s="57" t="s">
        <v>831</v>
      </c>
      <c r="D75" s="58"/>
      <c r="E75" s="39">
        <v>3</v>
      </c>
      <c r="F75" s="31" t="s">
        <v>746</v>
      </c>
      <c r="G75" s="135" t="s">
        <v>4</v>
      </c>
    </row>
    <row r="76" spans="2:7" ht="12.75">
      <c r="B76" s="1"/>
      <c r="C76" s="57" t="s">
        <v>828</v>
      </c>
      <c r="D76" s="58"/>
      <c r="E76" s="39">
        <v>2</v>
      </c>
      <c r="F76" s="31" t="s">
        <v>717</v>
      </c>
      <c r="G76" s="140" t="s">
        <v>183</v>
      </c>
    </row>
    <row r="77" spans="2:7" ht="25.5">
      <c r="B77" s="39"/>
      <c r="C77" s="53" t="s">
        <v>415</v>
      </c>
      <c r="D77" s="54"/>
      <c r="E77" s="39">
        <v>11</v>
      </c>
      <c r="F77" s="31" t="s">
        <v>747</v>
      </c>
      <c r="G77" s="41" t="s">
        <v>184</v>
      </c>
    </row>
    <row r="78" spans="2:7" ht="12.75">
      <c r="B78" s="1"/>
      <c r="C78" s="53" t="s">
        <v>233</v>
      </c>
      <c r="D78" s="54"/>
      <c r="E78" s="39">
        <v>3</v>
      </c>
      <c r="F78" s="31" t="s">
        <v>722</v>
      </c>
      <c r="G78" s="4" t="s">
        <v>185</v>
      </c>
    </row>
    <row r="79" spans="2:7" ht="12.75">
      <c r="B79" s="39"/>
      <c r="C79" s="53" t="s">
        <v>209</v>
      </c>
      <c r="D79" s="54"/>
      <c r="E79" s="39">
        <v>7</v>
      </c>
      <c r="F79" s="31" t="s">
        <v>748</v>
      </c>
      <c r="G79" s="41" t="s">
        <v>186</v>
      </c>
    </row>
    <row r="80" spans="2:7" ht="25.5">
      <c r="B80" s="1"/>
      <c r="C80" s="71" t="s">
        <v>841</v>
      </c>
      <c r="D80" s="72"/>
      <c r="E80" s="39">
        <v>11</v>
      </c>
      <c r="F80" s="31" t="s">
        <v>749</v>
      </c>
      <c r="G80" s="134" t="s">
        <v>187</v>
      </c>
    </row>
    <row r="81" spans="2:7" ht="25.5">
      <c r="B81" s="39"/>
      <c r="C81" s="73" t="s">
        <v>835</v>
      </c>
      <c r="D81" s="74"/>
      <c r="E81" s="39">
        <v>7</v>
      </c>
      <c r="F81" s="31" t="s">
        <v>750</v>
      </c>
      <c r="G81" s="140" t="s">
        <v>188</v>
      </c>
    </row>
    <row r="82" spans="2:7" ht="12.75">
      <c r="B82" s="1"/>
      <c r="C82" s="61" t="s">
        <v>214</v>
      </c>
      <c r="D82" s="62"/>
      <c r="E82" s="39">
        <v>13</v>
      </c>
      <c r="F82" s="31" t="s">
        <v>751</v>
      </c>
      <c r="G82" s="41" t="s">
        <v>1108</v>
      </c>
    </row>
    <row r="83" spans="2:7" ht="12.75">
      <c r="B83" s="39"/>
      <c r="C83" s="75" t="s">
        <v>458</v>
      </c>
      <c r="D83" s="76"/>
      <c r="E83" s="39">
        <v>2</v>
      </c>
      <c r="F83" s="31" t="s">
        <v>717</v>
      </c>
      <c r="G83" s="4" t="s">
        <v>767</v>
      </c>
    </row>
    <row r="84" spans="2:7" ht="12.75">
      <c r="B84" s="1"/>
      <c r="C84" s="65" t="s">
        <v>215</v>
      </c>
      <c r="D84" s="66"/>
      <c r="E84" s="39">
        <v>4</v>
      </c>
      <c r="F84" s="31" t="s">
        <v>753</v>
      </c>
      <c r="G84" s="41" t="s">
        <v>190</v>
      </c>
    </row>
    <row r="85" spans="2:7" ht="12.75">
      <c r="B85" s="39"/>
      <c r="C85" s="53" t="s">
        <v>207</v>
      </c>
      <c r="D85" s="54"/>
      <c r="E85" s="39">
        <v>5</v>
      </c>
      <c r="F85" s="31" t="s">
        <v>719</v>
      </c>
      <c r="G85" s="4" t="s">
        <v>191</v>
      </c>
    </row>
    <row r="86" spans="2:7" ht="12.75">
      <c r="B86" s="1"/>
      <c r="C86" s="77" t="s">
        <v>840</v>
      </c>
      <c r="D86" s="78"/>
      <c r="E86" s="39">
        <v>3</v>
      </c>
      <c r="F86" s="31" t="s">
        <v>722</v>
      </c>
      <c r="G86" s="140" t="s">
        <v>192</v>
      </c>
    </row>
    <row r="87" spans="2:7" ht="12.75">
      <c r="B87" s="39"/>
      <c r="C87" s="67" t="s">
        <v>235</v>
      </c>
      <c r="D87" s="68"/>
      <c r="E87" s="39">
        <v>6</v>
      </c>
      <c r="F87" s="31" t="s">
        <v>754</v>
      </c>
      <c r="G87" s="4" t="s">
        <v>1002</v>
      </c>
    </row>
    <row r="88" spans="2:7" ht="12.75">
      <c r="B88" s="1"/>
      <c r="C88" s="79" t="s">
        <v>842</v>
      </c>
      <c r="D88" s="80"/>
      <c r="E88" s="39">
        <v>2</v>
      </c>
      <c r="F88" s="31">
        <v>2</v>
      </c>
      <c r="G88" s="140" t="s">
        <v>193</v>
      </c>
    </row>
    <row r="89" spans="2:7" ht="25.5">
      <c r="B89" s="39"/>
      <c r="C89" s="53" t="s">
        <v>227</v>
      </c>
      <c r="D89" s="54"/>
      <c r="E89" s="39">
        <v>10</v>
      </c>
      <c r="F89" s="31" t="s">
        <v>755</v>
      </c>
      <c r="G89" s="4" t="s">
        <v>194</v>
      </c>
    </row>
    <row r="90" spans="2:7" ht="25.5">
      <c r="B90" s="1"/>
      <c r="C90" s="53" t="s">
        <v>1099</v>
      </c>
      <c r="D90" s="54"/>
      <c r="E90" s="39">
        <v>12</v>
      </c>
      <c r="F90" s="31" t="s">
        <v>931</v>
      </c>
      <c r="G90" s="41" t="s">
        <v>292</v>
      </c>
    </row>
    <row r="91" spans="2:7" ht="12.75">
      <c r="B91" s="39"/>
      <c r="C91" s="73" t="s">
        <v>837</v>
      </c>
      <c r="D91" s="74"/>
      <c r="E91" s="39">
        <v>6</v>
      </c>
      <c r="F91" s="31" t="s">
        <v>732</v>
      </c>
      <c r="G91" s="135" t="s">
        <v>195</v>
      </c>
    </row>
    <row r="92" spans="2:7" ht="12.75">
      <c r="B92" s="1"/>
      <c r="C92" s="57" t="s">
        <v>832</v>
      </c>
      <c r="D92" s="58"/>
      <c r="E92" s="39">
        <v>2</v>
      </c>
      <c r="F92" s="31" t="s">
        <v>717</v>
      </c>
      <c r="G92" s="140" t="s">
        <v>196</v>
      </c>
    </row>
    <row r="93" spans="2:7" ht="12.75">
      <c r="B93" s="39"/>
      <c r="C93" s="71" t="s">
        <v>833</v>
      </c>
      <c r="D93" s="72"/>
      <c r="E93" s="39">
        <v>3</v>
      </c>
      <c r="F93" s="31" t="s">
        <v>721</v>
      </c>
      <c r="G93" s="134" t="s">
        <v>58</v>
      </c>
    </row>
    <row r="94" spans="2:7" ht="12.75">
      <c r="B94" s="1"/>
      <c r="C94" s="53" t="s">
        <v>217</v>
      </c>
      <c r="D94" s="54"/>
      <c r="E94" s="39">
        <v>4</v>
      </c>
      <c r="F94" s="31" t="s">
        <v>718</v>
      </c>
      <c r="G94" s="41" t="s">
        <v>5</v>
      </c>
    </row>
    <row r="95" spans="2:7" ht="12.75">
      <c r="B95" s="39"/>
      <c r="C95" s="53" t="s">
        <v>229</v>
      </c>
      <c r="D95" s="54"/>
      <c r="E95" s="39">
        <v>7</v>
      </c>
      <c r="F95" s="31" t="s">
        <v>756</v>
      </c>
      <c r="G95" s="41" t="s">
        <v>6</v>
      </c>
    </row>
    <row r="96" spans="2:7" ht="12.75">
      <c r="B96" s="1"/>
      <c r="C96" s="53" t="s">
        <v>224</v>
      </c>
      <c r="D96" s="54"/>
      <c r="E96" s="39">
        <v>8</v>
      </c>
      <c r="F96" s="31" t="s">
        <v>757</v>
      </c>
      <c r="G96" s="4" t="s">
        <v>197</v>
      </c>
    </row>
    <row r="97" spans="2:7" ht="12.75">
      <c r="B97" s="39"/>
      <c r="C97" s="59" t="s">
        <v>836</v>
      </c>
      <c r="D97" s="60"/>
      <c r="E97" s="39">
        <v>4</v>
      </c>
      <c r="F97" s="31" t="s">
        <v>718</v>
      </c>
      <c r="G97" s="140" t="s">
        <v>198</v>
      </c>
    </row>
    <row r="98" spans="2:7" ht="12.75">
      <c r="B98" s="1"/>
      <c r="C98" s="53" t="s">
        <v>219</v>
      </c>
      <c r="D98" s="54"/>
      <c r="E98" s="39">
        <v>5</v>
      </c>
      <c r="F98" s="31" t="s">
        <v>738</v>
      </c>
      <c r="G98" s="41" t="s">
        <v>56</v>
      </c>
    </row>
    <row r="99" spans="2:7" ht="12.75">
      <c r="B99" s="39"/>
      <c r="C99" s="53" t="s">
        <v>470</v>
      </c>
      <c r="D99" s="54"/>
      <c r="E99" s="39">
        <v>5</v>
      </c>
      <c r="F99" s="31" t="s">
        <v>719</v>
      </c>
      <c r="G99" s="41" t="s">
        <v>199</v>
      </c>
    </row>
    <row r="100" spans="2:7" ht="25.5">
      <c r="B100" s="1"/>
      <c r="C100" s="53" t="s">
        <v>213</v>
      </c>
      <c r="D100" s="54"/>
      <c r="E100" s="39">
        <v>9</v>
      </c>
      <c r="F100" s="31" t="s">
        <v>758</v>
      </c>
      <c r="G100" s="41" t="s">
        <v>200</v>
      </c>
    </row>
    <row r="101" spans="2:7" ht="12.75">
      <c r="B101" s="39"/>
      <c r="C101" s="65" t="s">
        <v>220</v>
      </c>
      <c r="D101" s="66"/>
      <c r="E101" s="39">
        <v>5</v>
      </c>
      <c r="F101" s="31" t="s">
        <v>738</v>
      </c>
      <c r="G101" s="4" t="s">
        <v>201</v>
      </c>
    </row>
    <row r="102" spans="2:7" ht="12.75">
      <c r="B102" s="1"/>
      <c r="C102" s="67" t="s">
        <v>230</v>
      </c>
      <c r="D102" s="68"/>
      <c r="E102" s="39">
        <v>2</v>
      </c>
      <c r="F102" s="31">
        <v>2</v>
      </c>
      <c r="G102" s="4" t="s">
        <v>1003</v>
      </c>
    </row>
    <row r="103" spans="2:7" ht="12.75">
      <c r="B103" s="39"/>
      <c r="C103" s="57" t="s">
        <v>834</v>
      </c>
      <c r="D103" s="58"/>
      <c r="E103" s="39">
        <v>1</v>
      </c>
      <c r="F103" s="31">
        <v>1</v>
      </c>
      <c r="G103" s="135" t="s">
        <v>1114</v>
      </c>
    </row>
    <row r="104" spans="2:7" ht="25.5">
      <c r="B104" s="1"/>
      <c r="C104" s="65" t="s">
        <v>418</v>
      </c>
      <c r="D104" s="66"/>
      <c r="E104" s="39">
        <v>11</v>
      </c>
      <c r="F104" s="31" t="s">
        <v>759</v>
      </c>
      <c r="G104" s="4" t="s">
        <v>402</v>
      </c>
    </row>
    <row r="105" spans="2:7" ht="25.5">
      <c r="B105" s="39"/>
      <c r="C105" s="55" t="s">
        <v>232</v>
      </c>
      <c r="D105" s="56"/>
      <c r="E105" s="39">
        <v>9</v>
      </c>
      <c r="F105" s="31" t="s">
        <v>760</v>
      </c>
      <c r="G105" s="4" t="s">
        <v>202</v>
      </c>
    </row>
    <row r="106" spans="2:7" ht="25.5">
      <c r="B106" s="1"/>
      <c r="C106" s="53" t="s">
        <v>221</v>
      </c>
      <c r="D106" s="54"/>
      <c r="E106" s="39">
        <v>4</v>
      </c>
      <c r="F106" s="31" t="s">
        <v>718</v>
      </c>
      <c r="G106" s="4" t="s">
        <v>937</v>
      </c>
    </row>
    <row r="107" spans="2:7" ht="12.75">
      <c r="B107" s="1"/>
      <c r="C107" s="53" t="s">
        <v>265</v>
      </c>
      <c r="D107" s="54"/>
      <c r="E107" s="39">
        <v>10</v>
      </c>
      <c r="F107" s="31" t="s">
        <v>737</v>
      </c>
      <c r="G107" s="41" t="s">
        <v>1016</v>
      </c>
    </row>
    <row r="108" spans="2:7" ht="25.5">
      <c r="B108" s="39"/>
      <c r="C108" s="53" t="s">
        <v>420</v>
      </c>
      <c r="D108" s="54"/>
      <c r="E108" s="39">
        <v>9</v>
      </c>
      <c r="F108" s="31" t="s">
        <v>761</v>
      </c>
      <c r="G108" s="100" t="s">
        <v>505</v>
      </c>
    </row>
    <row r="109" spans="2:7" ht="25.5">
      <c r="B109" s="1"/>
      <c r="C109" s="53" t="s">
        <v>474</v>
      </c>
      <c r="D109" s="54"/>
      <c r="E109" s="39">
        <v>9</v>
      </c>
      <c r="F109" s="31" t="s">
        <v>163</v>
      </c>
      <c r="G109" s="4" t="s">
        <v>1023</v>
      </c>
    </row>
    <row r="110" spans="2:7" ht="12.75">
      <c r="B110" s="39"/>
      <c r="C110" s="57" t="s">
        <v>843</v>
      </c>
      <c r="D110" s="58"/>
      <c r="E110" s="39">
        <v>6</v>
      </c>
      <c r="F110" s="31" t="s">
        <v>164</v>
      </c>
      <c r="G110" s="135" t="s">
        <v>1024</v>
      </c>
    </row>
    <row r="111" spans="2:7" ht="25.5">
      <c r="B111" s="1"/>
      <c r="C111" s="53" t="s">
        <v>258</v>
      </c>
      <c r="D111" s="54"/>
      <c r="E111" s="39">
        <v>5</v>
      </c>
      <c r="F111" s="31" t="s">
        <v>719</v>
      </c>
      <c r="G111" s="4" t="s">
        <v>868</v>
      </c>
    </row>
    <row r="112" spans="2:7" ht="25.5">
      <c r="B112" s="39"/>
      <c r="C112" s="53" t="s">
        <v>488</v>
      </c>
      <c r="D112" s="54"/>
      <c r="E112" s="39">
        <v>10</v>
      </c>
      <c r="F112" s="31" t="s">
        <v>165</v>
      </c>
      <c r="G112" s="128" t="s">
        <v>1025</v>
      </c>
    </row>
    <row r="113" spans="2:7" ht="12.75">
      <c r="B113" s="1"/>
      <c r="C113" s="53" t="s">
        <v>489</v>
      </c>
      <c r="D113" s="54"/>
      <c r="E113" s="39">
        <v>10</v>
      </c>
      <c r="F113" s="31" t="s">
        <v>728</v>
      </c>
      <c r="G113" s="41" t="s">
        <v>7</v>
      </c>
    </row>
    <row r="114" spans="2:7" ht="12.75">
      <c r="B114" s="39"/>
      <c r="C114" s="57" t="s">
        <v>844</v>
      </c>
      <c r="D114" s="58"/>
      <c r="E114" s="39">
        <v>7</v>
      </c>
      <c r="F114" s="31" t="s">
        <v>166</v>
      </c>
      <c r="G114" s="135" t="s">
        <v>1116</v>
      </c>
    </row>
    <row r="115" spans="2:7" ht="25.5">
      <c r="B115" s="1"/>
      <c r="C115" s="59" t="s">
        <v>850</v>
      </c>
      <c r="D115" s="60"/>
      <c r="E115" s="39">
        <v>4</v>
      </c>
      <c r="F115" s="31" t="s">
        <v>718</v>
      </c>
      <c r="G115" s="140" t="s">
        <v>1026</v>
      </c>
    </row>
    <row r="116" spans="2:7" ht="25.5">
      <c r="B116" s="39"/>
      <c r="C116" s="53" t="s">
        <v>277</v>
      </c>
      <c r="D116" s="54"/>
      <c r="E116" s="39">
        <v>7</v>
      </c>
      <c r="F116" s="31" t="s">
        <v>167</v>
      </c>
      <c r="G116" s="41" t="s">
        <v>8</v>
      </c>
    </row>
    <row r="117" spans="2:7" ht="12.75">
      <c r="B117" s="1"/>
      <c r="C117" s="57" t="s">
        <v>852</v>
      </c>
      <c r="D117" s="58"/>
      <c r="E117" s="39">
        <v>10</v>
      </c>
      <c r="F117" s="31" t="s">
        <v>168</v>
      </c>
      <c r="G117" s="135" t="s">
        <v>1117</v>
      </c>
    </row>
    <row r="118" spans="2:7" ht="12.75">
      <c r="B118" s="39"/>
      <c r="C118" s="61" t="s">
        <v>260</v>
      </c>
      <c r="D118" s="62"/>
      <c r="E118" s="39">
        <v>7</v>
      </c>
      <c r="F118" s="31" t="s">
        <v>169</v>
      </c>
      <c r="G118" s="41" t="s">
        <v>9</v>
      </c>
    </row>
    <row r="119" spans="2:7" ht="12.75">
      <c r="B119" s="1"/>
      <c r="C119" s="57" t="s">
        <v>846</v>
      </c>
      <c r="D119" s="58"/>
      <c r="E119" s="39">
        <v>6</v>
      </c>
      <c r="F119" s="31" t="s">
        <v>170</v>
      </c>
      <c r="G119" s="140" t="s">
        <v>1027</v>
      </c>
    </row>
    <row r="120" spans="2:7" ht="12.75">
      <c r="B120" s="39"/>
      <c r="C120" s="81" t="s">
        <v>847</v>
      </c>
      <c r="D120" s="82"/>
      <c r="E120" s="39">
        <v>8</v>
      </c>
      <c r="F120" s="31" t="s">
        <v>171</v>
      </c>
      <c r="G120" s="41" t="s">
        <v>1028</v>
      </c>
    </row>
    <row r="121" spans="2:7" ht="12.75">
      <c r="B121" s="1"/>
      <c r="C121" s="53" t="s">
        <v>490</v>
      </c>
      <c r="D121" s="54"/>
      <c r="E121" s="39">
        <v>11</v>
      </c>
      <c r="F121" s="31" t="s">
        <v>747</v>
      </c>
      <c r="G121" s="41" t="s">
        <v>10</v>
      </c>
    </row>
    <row r="122" spans="2:7" ht="12.75">
      <c r="B122" s="39"/>
      <c r="C122" s="49" t="s">
        <v>94</v>
      </c>
      <c r="D122" s="50"/>
      <c r="E122" s="39">
        <v>7</v>
      </c>
      <c r="F122" s="31" t="s">
        <v>172</v>
      </c>
      <c r="G122" s="41" t="s">
        <v>11</v>
      </c>
    </row>
    <row r="123" spans="2:7" ht="12.75">
      <c r="B123" s="1"/>
      <c r="C123" s="53" t="s">
        <v>254</v>
      </c>
      <c r="D123" s="54"/>
      <c r="E123" s="39">
        <v>4</v>
      </c>
      <c r="F123" s="31" t="s">
        <v>718</v>
      </c>
      <c r="G123" s="4" t="s">
        <v>1029</v>
      </c>
    </row>
    <row r="124" spans="2:7" ht="12.75">
      <c r="B124" s="1"/>
      <c r="C124" s="53" t="s">
        <v>256</v>
      </c>
      <c r="D124" s="54"/>
      <c r="E124" s="39">
        <v>11</v>
      </c>
      <c r="F124" s="31" t="s">
        <v>745</v>
      </c>
      <c r="G124" s="41" t="s">
        <v>1109</v>
      </c>
    </row>
    <row r="125" spans="2:7" ht="12.75">
      <c r="B125" s="39"/>
      <c r="C125" s="71" t="s">
        <v>853</v>
      </c>
      <c r="D125" s="72"/>
      <c r="E125" s="39">
        <v>11</v>
      </c>
      <c r="F125" s="31" t="s">
        <v>174</v>
      </c>
      <c r="G125" s="41" t="s">
        <v>1030</v>
      </c>
    </row>
    <row r="126" spans="2:7" ht="12.75">
      <c r="B126" s="1"/>
      <c r="C126" s="73" t="s">
        <v>845</v>
      </c>
      <c r="D126" s="74"/>
      <c r="E126" s="39">
        <v>4</v>
      </c>
      <c r="F126" s="31" t="s">
        <v>753</v>
      </c>
      <c r="G126" s="135" t="s">
        <v>1031</v>
      </c>
    </row>
    <row r="127" spans="2:7" ht="12.75">
      <c r="B127" s="39"/>
      <c r="C127" s="53" t="s">
        <v>494</v>
      </c>
      <c r="D127" s="54"/>
      <c r="E127" s="39">
        <v>4</v>
      </c>
      <c r="F127" s="31" t="s">
        <v>718</v>
      </c>
      <c r="G127" s="4" t="s">
        <v>461</v>
      </c>
    </row>
    <row r="128" spans="2:7" ht="12.75">
      <c r="B128" s="1"/>
      <c r="C128" s="67" t="s">
        <v>282</v>
      </c>
      <c r="D128" s="68"/>
      <c r="E128" s="39">
        <v>2</v>
      </c>
      <c r="F128" s="31">
        <v>2</v>
      </c>
      <c r="G128" s="4" t="s">
        <v>1017</v>
      </c>
    </row>
    <row r="129" spans="2:7" ht="12.75">
      <c r="B129" s="39"/>
      <c r="C129" s="81" t="s">
        <v>856</v>
      </c>
      <c r="D129" s="82"/>
      <c r="E129" s="39">
        <v>13</v>
      </c>
      <c r="F129" s="31" t="s">
        <v>809</v>
      </c>
      <c r="G129" s="134" t="s">
        <v>1033</v>
      </c>
    </row>
    <row r="130" spans="2:7" ht="12.75">
      <c r="B130" s="1"/>
      <c r="C130" s="71" t="s">
        <v>857</v>
      </c>
      <c r="D130" s="72"/>
      <c r="E130" s="39">
        <v>14</v>
      </c>
      <c r="F130" s="31" t="s">
        <v>810</v>
      </c>
      <c r="G130" s="41" t="s">
        <v>12</v>
      </c>
    </row>
    <row r="131" spans="2:7" ht="12.75">
      <c r="B131" s="39"/>
      <c r="C131" s="49" t="s">
        <v>280</v>
      </c>
      <c r="D131" s="68"/>
      <c r="E131" s="39">
        <v>2</v>
      </c>
      <c r="F131" s="31" t="s">
        <v>717</v>
      </c>
      <c r="G131" s="41" t="s">
        <v>1004</v>
      </c>
    </row>
    <row r="132" spans="2:7" ht="12.75">
      <c r="B132" s="1"/>
      <c r="C132" s="61" t="s">
        <v>73</v>
      </c>
      <c r="D132" s="62"/>
      <c r="E132" s="39">
        <v>6</v>
      </c>
      <c r="F132" s="31" t="s">
        <v>977</v>
      </c>
      <c r="G132" s="4" t="s">
        <v>317</v>
      </c>
    </row>
    <row r="133" spans="2:7" ht="12.75">
      <c r="B133" s="39"/>
      <c r="C133" s="49" t="s">
        <v>96</v>
      </c>
      <c r="D133" s="50"/>
      <c r="E133" s="39">
        <v>6</v>
      </c>
      <c r="F133" s="31" t="s">
        <v>811</v>
      </c>
      <c r="G133" s="41" t="s">
        <v>13</v>
      </c>
    </row>
    <row r="134" spans="2:7" ht="12.75">
      <c r="B134" s="1"/>
      <c r="C134" s="53" t="s">
        <v>495</v>
      </c>
      <c r="D134" s="54"/>
      <c r="E134" s="39">
        <v>8</v>
      </c>
      <c r="F134" s="31" t="s">
        <v>812</v>
      </c>
      <c r="G134" s="41" t="s">
        <v>1034</v>
      </c>
    </row>
    <row r="135" spans="2:7" ht="12.75">
      <c r="B135" s="39"/>
      <c r="C135" s="53" t="s">
        <v>507</v>
      </c>
      <c r="D135" s="54"/>
      <c r="E135" s="39">
        <v>4</v>
      </c>
      <c r="F135" s="31" t="s">
        <v>753</v>
      </c>
      <c r="G135" s="41" t="s">
        <v>14</v>
      </c>
    </row>
    <row r="136" spans="2:7" ht="12.75">
      <c r="B136" s="1"/>
      <c r="C136" s="49" t="s">
        <v>97</v>
      </c>
      <c r="D136" s="50"/>
      <c r="E136" s="39">
        <v>2</v>
      </c>
      <c r="F136" s="31">
        <v>2</v>
      </c>
      <c r="G136" s="4" t="s">
        <v>808</v>
      </c>
    </row>
    <row r="137" spans="2:7" ht="12.75">
      <c r="B137" s="39"/>
      <c r="C137" s="71" t="s">
        <v>858</v>
      </c>
      <c r="D137" s="72"/>
      <c r="E137" s="39">
        <v>4</v>
      </c>
      <c r="F137" s="31" t="s">
        <v>718</v>
      </c>
      <c r="G137" s="140" t="s">
        <v>1035</v>
      </c>
    </row>
    <row r="138" spans="2:7" ht="12.75">
      <c r="B138" s="1"/>
      <c r="C138" s="77" t="s">
        <v>153</v>
      </c>
      <c r="D138" s="78"/>
      <c r="E138" s="39">
        <v>5</v>
      </c>
      <c r="F138" s="31" t="s">
        <v>719</v>
      </c>
      <c r="G138" s="140" t="s">
        <v>1036</v>
      </c>
    </row>
    <row r="139" spans="2:7" ht="12.75">
      <c r="B139" s="39"/>
      <c r="C139" s="53" t="s">
        <v>154</v>
      </c>
      <c r="D139" s="54"/>
      <c r="E139" s="39">
        <v>11</v>
      </c>
      <c r="F139" s="31" t="s">
        <v>813</v>
      </c>
      <c r="G139" s="132" t="s">
        <v>57</v>
      </c>
    </row>
    <row r="140" spans="2:7" ht="12.75">
      <c r="B140" s="1"/>
      <c r="C140" s="53" t="s">
        <v>155</v>
      </c>
      <c r="D140" s="54"/>
      <c r="E140" s="39">
        <v>6</v>
      </c>
      <c r="F140" s="31" t="s">
        <v>814</v>
      </c>
      <c r="G140" s="41" t="s">
        <v>1037</v>
      </c>
    </row>
    <row r="141" spans="2:7" ht="12.75">
      <c r="B141" s="39"/>
      <c r="C141" s="65" t="s">
        <v>156</v>
      </c>
      <c r="D141" s="66"/>
      <c r="E141" s="39">
        <v>7</v>
      </c>
      <c r="F141" s="31" t="s">
        <v>334</v>
      </c>
      <c r="G141" s="135" t="s">
        <v>1009</v>
      </c>
    </row>
    <row r="142" spans="5:6" ht="12.75">
      <c r="E142" s="32"/>
      <c r="F142" s="32"/>
    </row>
    <row r="143" spans="2:6" ht="12.75">
      <c r="B143" s="3">
        <v>1</v>
      </c>
      <c r="C143" s="120">
        <v>5</v>
      </c>
      <c r="E143" s="33"/>
      <c r="F143" s="33"/>
    </row>
    <row r="144" spans="2:6" ht="12.75">
      <c r="B144" s="3">
        <v>2</v>
      </c>
      <c r="C144" s="120">
        <v>11</v>
      </c>
      <c r="E144" s="33"/>
      <c r="F144" s="33"/>
    </row>
    <row r="145" spans="2:6" ht="12.75">
      <c r="B145" s="3">
        <v>3</v>
      </c>
      <c r="C145" s="120">
        <v>20</v>
      </c>
      <c r="E145" s="33"/>
      <c r="F145" s="33"/>
    </row>
    <row r="146" spans="2:6" ht="12.75">
      <c r="B146" s="3">
        <v>4</v>
      </c>
      <c r="C146" s="120">
        <v>30</v>
      </c>
      <c r="D146" s="121"/>
      <c r="E146" s="33"/>
      <c r="F146" s="33"/>
    </row>
    <row r="147" spans="2:6" ht="12.75">
      <c r="B147" s="3">
        <v>5</v>
      </c>
      <c r="C147" s="120">
        <v>20</v>
      </c>
      <c r="D147" s="121"/>
      <c r="E147" s="33"/>
      <c r="F147" s="33"/>
    </row>
    <row r="148" spans="2:6" ht="12.75">
      <c r="B148" s="3">
        <v>6</v>
      </c>
      <c r="C148" s="33">
        <v>8</v>
      </c>
      <c r="D148" s="121"/>
      <c r="E148" s="33"/>
      <c r="F148" s="33"/>
    </row>
    <row r="149" spans="2:6" ht="12.75">
      <c r="B149" s="3">
        <v>7</v>
      </c>
      <c r="C149" s="33">
        <v>7</v>
      </c>
      <c r="D149" s="121"/>
      <c r="E149" s="33"/>
      <c r="F149" s="33"/>
    </row>
    <row r="150" spans="3:6" ht="12.75">
      <c r="C150" s="3"/>
      <c r="E150" s="33"/>
      <c r="F150" s="33"/>
    </row>
    <row r="151" spans="2:7" ht="25.5">
      <c r="B151" s="122" t="s">
        <v>865</v>
      </c>
      <c r="C151" s="53" t="s">
        <v>1091</v>
      </c>
      <c r="D151" s="54"/>
      <c r="E151" s="39">
        <v>12</v>
      </c>
      <c r="F151" s="39" t="s">
        <v>956</v>
      </c>
      <c r="G151" s="41" t="s">
        <v>699</v>
      </c>
    </row>
    <row r="152" spans="2:7" ht="12.75">
      <c r="B152" s="122" t="s">
        <v>865</v>
      </c>
      <c r="C152" s="61" t="s">
        <v>1095</v>
      </c>
      <c r="D152" s="62"/>
      <c r="E152" s="39">
        <v>17</v>
      </c>
      <c r="F152" s="39" t="s">
        <v>959</v>
      </c>
      <c r="G152" s="41" t="s">
        <v>702</v>
      </c>
    </row>
    <row r="153" spans="2:7" ht="12.75">
      <c r="B153" s="122" t="s">
        <v>865</v>
      </c>
      <c r="C153" s="61" t="s">
        <v>1096</v>
      </c>
      <c r="D153" s="62"/>
      <c r="E153" s="39">
        <v>10</v>
      </c>
      <c r="F153" s="39" t="s">
        <v>960</v>
      </c>
      <c r="G153" s="41" t="s">
        <v>703</v>
      </c>
    </row>
    <row r="154" spans="2:7" ht="25.5">
      <c r="B154" s="122" t="s">
        <v>865</v>
      </c>
      <c r="C154" s="53" t="s">
        <v>1100</v>
      </c>
      <c r="D154" s="54"/>
      <c r="E154" s="39">
        <v>13</v>
      </c>
      <c r="F154" s="39" t="s">
        <v>964</v>
      </c>
      <c r="G154" s="41" t="s">
        <v>1101</v>
      </c>
    </row>
    <row r="155" spans="2:7" ht="25.5">
      <c r="B155" s="122" t="s">
        <v>865</v>
      </c>
      <c r="C155" s="53" t="s">
        <v>62</v>
      </c>
      <c r="D155" s="54"/>
      <c r="E155" s="39">
        <v>14</v>
      </c>
      <c r="F155" s="39" t="s">
        <v>967</v>
      </c>
      <c r="G155" s="41" t="s">
        <v>297</v>
      </c>
    </row>
    <row r="156" spans="5:6" ht="12.75">
      <c r="E156" s="33"/>
      <c r="F156" s="33"/>
    </row>
    <row r="157" spans="2:7" ht="25.5">
      <c r="B157" s="27" t="s">
        <v>354</v>
      </c>
      <c r="C157" s="55" t="s">
        <v>136</v>
      </c>
      <c r="D157" s="56"/>
      <c r="E157" s="39">
        <v>7</v>
      </c>
      <c r="F157" s="31" t="s">
        <v>729</v>
      </c>
      <c r="G157" s="4" t="s">
        <v>1048</v>
      </c>
    </row>
    <row r="158" spans="2:7" ht="25.5">
      <c r="B158" s="27" t="s">
        <v>354</v>
      </c>
      <c r="C158" s="53" t="s">
        <v>121</v>
      </c>
      <c r="D158" s="54"/>
      <c r="E158" s="39">
        <v>8</v>
      </c>
      <c r="F158" s="31" t="s">
        <v>869</v>
      </c>
      <c r="G158" s="133" t="s">
        <v>985</v>
      </c>
    </row>
    <row r="159" spans="2:7" ht="25.5">
      <c r="B159" s="27" t="s">
        <v>354</v>
      </c>
      <c r="C159" s="49" t="s">
        <v>135</v>
      </c>
      <c r="D159" s="56"/>
      <c r="E159" s="39">
        <v>8</v>
      </c>
      <c r="F159" s="31" t="s">
        <v>757</v>
      </c>
      <c r="G159" s="4" t="s">
        <v>660</v>
      </c>
    </row>
    <row r="160" spans="2:7" ht="25.5">
      <c r="B160" s="27" t="s">
        <v>354</v>
      </c>
      <c r="C160" s="61" t="s">
        <v>128</v>
      </c>
      <c r="D160" s="62"/>
      <c r="E160" s="39">
        <v>16</v>
      </c>
      <c r="F160" s="31" t="s">
        <v>726</v>
      </c>
      <c r="G160" s="41" t="s">
        <v>648</v>
      </c>
    </row>
    <row r="161" spans="2:7" ht="12.75">
      <c r="B161" s="27" t="s">
        <v>354</v>
      </c>
      <c r="C161" s="53" t="s">
        <v>119</v>
      </c>
      <c r="D161" s="54"/>
      <c r="E161" s="39">
        <v>17</v>
      </c>
      <c r="F161" s="31" t="s">
        <v>896</v>
      </c>
      <c r="G161" s="4" t="s">
        <v>663</v>
      </c>
    </row>
    <row r="162" spans="2:7" ht="25.5">
      <c r="B162" s="27" t="s">
        <v>354</v>
      </c>
      <c r="C162" s="130" t="s">
        <v>1089</v>
      </c>
      <c r="D162" s="131"/>
      <c r="E162" s="39">
        <v>19</v>
      </c>
      <c r="F162" s="31" t="s">
        <v>962</v>
      </c>
      <c r="G162" s="41" t="s">
        <v>306</v>
      </c>
    </row>
    <row r="163" spans="2:7" ht="25.5">
      <c r="B163" s="27" t="s">
        <v>354</v>
      </c>
      <c r="C163" s="55" t="s">
        <v>120</v>
      </c>
      <c r="D163" s="56"/>
      <c r="E163" s="39">
        <v>10</v>
      </c>
      <c r="F163" s="31" t="s">
        <v>870</v>
      </c>
      <c r="G163" s="4" t="s">
        <v>1041</v>
      </c>
    </row>
    <row r="164" spans="2:7" ht="25.5">
      <c r="B164" s="27" t="s">
        <v>354</v>
      </c>
      <c r="C164" s="53" t="s">
        <v>412</v>
      </c>
      <c r="D164" s="54"/>
      <c r="E164" s="39">
        <v>14</v>
      </c>
      <c r="F164" s="31" t="s">
        <v>871</v>
      </c>
      <c r="G164" s="4" t="s">
        <v>424</v>
      </c>
    </row>
    <row r="165" spans="2:7" ht="12.75">
      <c r="B165" s="27" t="s">
        <v>354</v>
      </c>
      <c r="C165" s="65" t="s">
        <v>145</v>
      </c>
      <c r="D165" s="66"/>
      <c r="E165" s="39">
        <v>8</v>
      </c>
      <c r="F165" s="31" t="s">
        <v>872</v>
      </c>
      <c r="G165" s="4" t="s">
        <v>1050</v>
      </c>
    </row>
    <row r="166" spans="2:7" ht="25.5">
      <c r="B166" s="27" t="s">
        <v>354</v>
      </c>
      <c r="C166" s="61" t="s">
        <v>1093</v>
      </c>
      <c r="D166" s="56"/>
      <c r="E166" s="39">
        <v>15</v>
      </c>
      <c r="F166" s="31" t="s">
        <v>958</v>
      </c>
      <c r="G166" s="41" t="s">
        <v>701</v>
      </c>
    </row>
    <row r="167" spans="2:7" ht="25.5">
      <c r="B167" s="27" t="s">
        <v>354</v>
      </c>
      <c r="C167" s="53" t="s">
        <v>413</v>
      </c>
      <c r="D167" s="54"/>
      <c r="E167" s="39">
        <v>14</v>
      </c>
      <c r="F167" s="31" t="s">
        <v>730</v>
      </c>
      <c r="G167" s="4" t="s">
        <v>425</v>
      </c>
    </row>
    <row r="168" spans="2:7" ht="12.75">
      <c r="B168" s="27" t="s">
        <v>354</v>
      </c>
      <c r="C168" s="53" t="s">
        <v>147</v>
      </c>
      <c r="D168" s="54"/>
      <c r="E168" s="39">
        <v>11</v>
      </c>
      <c r="F168" s="31" t="s">
        <v>747</v>
      </c>
      <c r="G168" s="41" t="s">
        <v>986</v>
      </c>
    </row>
    <row r="169" spans="2:7" ht="12.75">
      <c r="B169" s="27" t="s">
        <v>354</v>
      </c>
      <c r="C169" s="55" t="s">
        <v>203</v>
      </c>
      <c r="D169" s="56"/>
      <c r="E169" s="39">
        <v>15</v>
      </c>
      <c r="F169" s="31" t="s">
        <v>873</v>
      </c>
      <c r="G169" s="41" t="s">
        <v>987</v>
      </c>
    </row>
    <row r="170" spans="2:7" ht="25.5">
      <c r="B170" s="27" t="s">
        <v>354</v>
      </c>
      <c r="C170" s="53" t="s">
        <v>159</v>
      </c>
      <c r="D170" s="54"/>
      <c r="E170" s="39">
        <v>10</v>
      </c>
      <c r="F170" s="31" t="s">
        <v>728</v>
      </c>
      <c r="G170" s="41" t="s">
        <v>1010</v>
      </c>
    </row>
    <row r="171" spans="2:7" ht="12.75">
      <c r="B171" s="27" t="s">
        <v>354</v>
      </c>
      <c r="C171" s="166" t="s">
        <v>148</v>
      </c>
      <c r="D171" s="171"/>
      <c r="E171" s="39">
        <v>8</v>
      </c>
      <c r="F171" s="31" t="s">
        <v>874</v>
      </c>
      <c r="G171" s="4" t="s">
        <v>762</v>
      </c>
    </row>
    <row r="172" spans="2:7" ht="12.75">
      <c r="B172" s="27" t="s">
        <v>354</v>
      </c>
      <c r="C172" s="65" t="s">
        <v>143</v>
      </c>
      <c r="D172" s="66"/>
      <c r="E172" s="39">
        <v>6</v>
      </c>
      <c r="F172" s="31" t="s">
        <v>732</v>
      </c>
      <c r="G172" s="41" t="s">
        <v>649</v>
      </c>
    </row>
    <row r="173" spans="2:7" ht="25.5">
      <c r="B173" s="27" t="s">
        <v>354</v>
      </c>
      <c r="C173" s="53" t="s">
        <v>84</v>
      </c>
      <c r="D173" s="54"/>
      <c r="E173" s="39">
        <v>18</v>
      </c>
      <c r="F173" s="31" t="s">
        <v>903</v>
      </c>
      <c r="G173" s="167" t="s">
        <v>666</v>
      </c>
    </row>
    <row r="174" spans="2:7" ht="12.75">
      <c r="B174" s="27" t="s">
        <v>354</v>
      </c>
      <c r="C174" s="67" t="s">
        <v>160</v>
      </c>
      <c r="D174" s="56"/>
      <c r="E174" s="39">
        <v>6</v>
      </c>
      <c r="F174" s="31" t="s">
        <v>736</v>
      </c>
      <c r="G174" s="4" t="s">
        <v>1011</v>
      </c>
    </row>
    <row r="175" spans="2:7" ht="12.75">
      <c r="B175" s="27" t="s">
        <v>354</v>
      </c>
      <c r="C175" s="53" t="s">
        <v>210</v>
      </c>
      <c r="D175" s="54"/>
      <c r="E175" s="39">
        <v>13</v>
      </c>
      <c r="F175" s="31" t="s">
        <v>907</v>
      </c>
      <c r="G175" s="41" t="s">
        <v>667</v>
      </c>
    </row>
    <row r="176" spans="2:7" ht="12.75">
      <c r="B176" s="27" t="s">
        <v>354</v>
      </c>
      <c r="C176" s="53" t="s">
        <v>211</v>
      </c>
      <c r="D176" s="54"/>
      <c r="E176" s="39">
        <v>9</v>
      </c>
      <c r="F176" s="31" t="s">
        <v>752</v>
      </c>
      <c r="G176" s="41" t="s">
        <v>189</v>
      </c>
    </row>
    <row r="177" spans="2:7" ht="25.5">
      <c r="B177" s="27" t="s">
        <v>354</v>
      </c>
      <c r="C177" s="130" t="s">
        <v>1098</v>
      </c>
      <c r="D177" s="131"/>
      <c r="E177" s="39">
        <v>14</v>
      </c>
      <c r="F177" s="31" t="s">
        <v>961</v>
      </c>
      <c r="G177" s="4" t="s">
        <v>308</v>
      </c>
    </row>
    <row r="178" spans="2:7" ht="25.5">
      <c r="B178" s="27" t="s">
        <v>354</v>
      </c>
      <c r="C178" s="55" t="s">
        <v>223</v>
      </c>
      <c r="D178" s="56"/>
      <c r="E178" s="39">
        <v>15</v>
      </c>
      <c r="F178" s="31" t="s">
        <v>909</v>
      </c>
      <c r="G178" s="41" t="s">
        <v>1053</v>
      </c>
    </row>
    <row r="179" spans="2:7" ht="12.75">
      <c r="B179" s="27" t="s">
        <v>354</v>
      </c>
      <c r="C179" s="53" t="s">
        <v>436</v>
      </c>
      <c r="D179" s="54"/>
      <c r="E179" s="39">
        <v>13</v>
      </c>
      <c r="F179" s="31" t="s">
        <v>876</v>
      </c>
      <c r="G179" s="4" t="s">
        <v>768</v>
      </c>
    </row>
    <row r="180" spans="2:7" ht="12.75">
      <c r="B180" s="27" t="s">
        <v>354</v>
      </c>
      <c r="C180" s="53" t="s">
        <v>216</v>
      </c>
      <c r="D180" s="68"/>
      <c r="E180" s="39">
        <v>3</v>
      </c>
      <c r="F180" s="31" t="s">
        <v>722</v>
      </c>
      <c r="G180" s="4" t="s">
        <v>1005</v>
      </c>
    </row>
    <row r="181" spans="2:7" ht="25.5">
      <c r="B181" s="27" t="s">
        <v>354</v>
      </c>
      <c r="C181" s="53" t="s">
        <v>59</v>
      </c>
      <c r="D181" s="54"/>
      <c r="E181" s="39">
        <v>13</v>
      </c>
      <c r="F181" s="31" t="s">
        <v>965</v>
      </c>
      <c r="G181" s="4" t="s">
        <v>312</v>
      </c>
    </row>
    <row r="182" spans="2:7" ht="25.5">
      <c r="B182" s="27" t="s">
        <v>354</v>
      </c>
      <c r="C182" s="65" t="s">
        <v>228</v>
      </c>
      <c r="D182" s="66"/>
      <c r="E182" s="39">
        <v>12</v>
      </c>
      <c r="F182" s="31" t="s">
        <v>912</v>
      </c>
      <c r="G182" s="41" t="s">
        <v>1045</v>
      </c>
    </row>
    <row r="183" spans="2:7" ht="25.5">
      <c r="B183" s="27" t="s">
        <v>354</v>
      </c>
      <c r="C183" s="65" t="s">
        <v>218</v>
      </c>
      <c r="D183" s="66"/>
      <c r="E183" s="39">
        <v>12</v>
      </c>
      <c r="F183" s="31" t="s">
        <v>913</v>
      </c>
      <c r="G183" s="100" t="s">
        <v>673</v>
      </c>
    </row>
    <row r="184" spans="2:7" ht="12.75">
      <c r="B184" s="27" t="s">
        <v>354</v>
      </c>
      <c r="C184" s="49" t="s">
        <v>91</v>
      </c>
      <c r="D184" s="50"/>
      <c r="E184" s="39">
        <v>11</v>
      </c>
      <c r="F184" s="31" t="s">
        <v>916</v>
      </c>
      <c r="G184" s="41" t="s">
        <v>1015</v>
      </c>
    </row>
    <row r="185" spans="2:7" ht="12.75">
      <c r="B185" s="27" t="s">
        <v>354</v>
      </c>
      <c r="C185" s="53" t="s">
        <v>60</v>
      </c>
      <c r="D185" s="54"/>
      <c r="E185" s="39">
        <v>13</v>
      </c>
      <c r="F185" s="31" t="s">
        <v>965</v>
      </c>
      <c r="G185" s="41" t="s">
        <v>302</v>
      </c>
    </row>
    <row r="186" spans="2:7" ht="25.5">
      <c r="B186" s="27" t="s">
        <v>354</v>
      </c>
      <c r="C186" s="53" t="s">
        <v>469</v>
      </c>
      <c r="D186" s="54"/>
      <c r="E186" s="39">
        <v>14</v>
      </c>
      <c r="F186" s="31" t="s">
        <v>877</v>
      </c>
      <c r="G186" s="41" t="s">
        <v>650</v>
      </c>
    </row>
    <row r="187" spans="2:7" ht="12.75">
      <c r="B187" s="27" t="s">
        <v>354</v>
      </c>
      <c r="C187" s="53" t="s">
        <v>231</v>
      </c>
      <c r="D187" s="54"/>
      <c r="E187" s="39">
        <v>15</v>
      </c>
      <c r="F187" s="31" t="s">
        <v>878</v>
      </c>
      <c r="G187" s="4" t="s">
        <v>651</v>
      </c>
    </row>
    <row r="188" spans="2:7" ht="12.75">
      <c r="B188" s="27" t="s">
        <v>354</v>
      </c>
      <c r="C188" s="73" t="s">
        <v>838</v>
      </c>
      <c r="D188" s="74"/>
      <c r="E188" s="39">
        <v>12</v>
      </c>
      <c r="F188" s="31" t="s">
        <v>879</v>
      </c>
      <c r="G188" s="135" t="s">
        <v>652</v>
      </c>
    </row>
    <row r="189" spans="2:7" ht="12.75">
      <c r="B189" s="27" t="s">
        <v>354</v>
      </c>
      <c r="C189" s="49" t="s">
        <v>92</v>
      </c>
      <c r="D189" s="50"/>
      <c r="E189" s="39">
        <v>7</v>
      </c>
      <c r="F189" s="31" t="s">
        <v>172</v>
      </c>
      <c r="G189" s="41" t="s">
        <v>674</v>
      </c>
    </row>
    <row r="190" spans="2:7" ht="25.5">
      <c r="B190" s="27" t="s">
        <v>354</v>
      </c>
      <c r="C190" s="85" t="s">
        <v>839</v>
      </c>
      <c r="D190" s="86"/>
      <c r="E190" s="39">
        <v>10</v>
      </c>
      <c r="F190" s="31" t="s">
        <v>917</v>
      </c>
      <c r="G190" s="140" t="s">
        <v>675</v>
      </c>
    </row>
    <row r="191" spans="2:7" ht="25.5">
      <c r="B191" s="27" t="s">
        <v>354</v>
      </c>
      <c r="C191" s="65" t="s">
        <v>226</v>
      </c>
      <c r="D191" s="66"/>
      <c r="E191" s="39">
        <v>17</v>
      </c>
      <c r="F191" s="31" t="s">
        <v>922</v>
      </c>
      <c r="G191" s="41" t="s">
        <v>678</v>
      </c>
    </row>
    <row r="192" spans="2:7" ht="12.75">
      <c r="B192" s="27" t="s">
        <v>354</v>
      </c>
      <c r="C192" s="53" t="s">
        <v>419</v>
      </c>
      <c r="D192" s="54"/>
      <c r="E192" s="39">
        <v>14</v>
      </c>
      <c r="F192" s="31" t="s">
        <v>880</v>
      </c>
      <c r="G192" s="133" t="s">
        <v>665</v>
      </c>
    </row>
    <row r="193" spans="2:7" ht="12.75">
      <c r="B193" s="27" t="s">
        <v>354</v>
      </c>
      <c r="C193" s="53" t="s">
        <v>472</v>
      </c>
      <c r="D193" s="54"/>
      <c r="E193" s="39">
        <v>15</v>
      </c>
      <c r="F193" s="31">
        <v>15</v>
      </c>
      <c r="G193" s="4" t="s">
        <v>460</v>
      </c>
    </row>
    <row r="194" spans="2:7" ht="12.75">
      <c r="B194" s="27" t="s">
        <v>354</v>
      </c>
      <c r="C194" s="49" t="s">
        <v>270</v>
      </c>
      <c r="D194" s="50"/>
      <c r="E194" s="39">
        <v>5</v>
      </c>
      <c r="F194" s="31" t="s">
        <v>925</v>
      </c>
      <c r="G194" s="41" t="s">
        <v>1054</v>
      </c>
    </row>
    <row r="195" spans="2:7" ht="12.75">
      <c r="B195" s="27" t="s">
        <v>354</v>
      </c>
      <c r="C195" s="53" t="s">
        <v>271</v>
      </c>
      <c r="D195" s="54"/>
      <c r="E195" s="39">
        <v>11</v>
      </c>
      <c r="F195" s="31" t="s">
        <v>926</v>
      </c>
      <c r="G195" s="41" t="s">
        <v>1055</v>
      </c>
    </row>
    <row r="196" spans="2:7" ht="12.75">
      <c r="B196" s="27" t="s">
        <v>354</v>
      </c>
      <c r="C196" s="49" t="s">
        <v>93</v>
      </c>
      <c r="D196" s="50"/>
      <c r="E196" s="39">
        <v>9</v>
      </c>
      <c r="F196" s="31" t="s">
        <v>881</v>
      </c>
      <c r="G196" s="41" t="s">
        <v>991</v>
      </c>
    </row>
    <row r="197" spans="2:7" ht="25.5">
      <c r="B197" s="27" t="s">
        <v>354</v>
      </c>
      <c r="C197" s="53" t="s">
        <v>475</v>
      </c>
      <c r="D197" s="54"/>
      <c r="E197" s="39">
        <v>14</v>
      </c>
      <c r="F197" s="31" t="s">
        <v>928</v>
      </c>
      <c r="G197" s="4" t="s">
        <v>681</v>
      </c>
    </row>
    <row r="198" spans="2:7" ht="12.75">
      <c r="B198" s="27" t="s">
        <v>354</v>
      </c>
      <c r="C198" s="49" t="s">
        <v>476</v>
      </c>
      <c r="D198" s="50"/>
      <c r="E198" s="39">
        <v>6</v>
      </c>
      <c r="F198" s="31" t="s">
        <v>739</v>
      </c>
      <c r="G198" s="41" t="s">
        <v>682</v>
      </c>
    </row>
    <row r="199" spans="2:7" ht="12.75">
      <c r="B199" s="27" t="s">
        <v>354</v>
      </c>
      <c r="C199" s="71" t="s">
        <v>851</v>
      </c>
      <c r="D199" s="72"/>
      <c r="E199" s="39">
        <v>3</v>
      </c>
      <c r="F199" s="31" t="s">
        <v>746</v>
      </c>
      <c r="G199" s="4" t="s">
        <v>804</v>
      </c>
    </row>
    <row r="200" spans="2:7" ht="25.5">
      <c r="B200" s="27" t="s">
        <v>354</v>
      </c>
      <c r="C200" s="130" t="s">
        <v>1082</v>
      </c>
      <c r="D200" s="68"/>
      <c r="E200" s="39">
        <v>11</v>
      </c>
      <c r="F200" s="31" t="s">
        <v>969</v>
      </c>
      <c r="G200" s="4" t="s">
        <v>310</v>
      </c>
    </row>
    <row r="201" spans="2:7" ht="12.75">
      <c r="B201" s="27" t="s">
        <v>354</v>
      </c>
      <c r="C201" s="67" t="s">
        <v>238</v>
      </c>
      <c r="D201" s="68"/>
      <c r="E201" s="39">
        <v>2</v>
      </c>
      <c r="F201" s="31">
        <v>2</v>
      </c>
      <c r="G201" s="4" t="s">
        <v>653</v>
      </c>
    </row>
    <row r="202" spans="2:7" ht="12.75">
      <c r="B202" s="27" t="s">
        <v>354</v>
      </c>
      <c r="C202" s="53" t="s">
        <v>272</v>
      </c>
      <c r="D202" s="54"/>
      <c r="E202" s="39">
        <v>9</v>
      </c>
      <c r="F202" s="31" t="s">
        <v>882</v>
      </c>
      <c r="G202" s="41" t="s">
        <v>1042</v>
      </c>
    </row>
    <row r="203" spans="2:7" ht="12.75">
      <c r="B203" s="27" t="s">
        <v>354</v>
      </c>
      <c r="C203" s="65" t="s">
        <v>259</v>
      </c>
      <c r="D203" s="66"/>
      <c r="E203" s="39">
        <v>6</v>
      </c>
      <c r="F203" s="31" t="s">
        <v>732</v>
      </c>
      <c r="G203" s="41" t="s">
        <v>1043</v>
      </c>
    </row>
    <row r="204" spans="2:7" ht="12.75">
      <c r="B204" s="27" t="s">
        <v>354</v>
      </c>
      <c r="C204" s="53" t="s">
        <v>273</v>
      </c>
      <c r="D204" s="54"/>
      <c r="E204" s="39">
        <v>7</v>
      </c>
      <c r="F204" s="31" t="s">
        <v>172</v>
      </c>
      <c r="G204" s="41" t="s">
        <v>1056</v>
      </c>
    </row>
    <row r="205" spans="2:7" ht="12.75">
      <c r="B205" s="27" t="s">
        <v>354</v>
      </c>
      <c r="C205" s="53" t="s">
        <v>266</v>
      </c>
      <c r="D205" s="54"/>
      <c r="E205" s="39">
        <v>2</v>
      </c>
      <c r="F205" s="31" t="s">
        <v>717</v>
      </c>
      <c r="G205" s="4" t="s">
        <v>773</v>
      </c>
    </row>
    <row r="206" spans="2:7" ht="25.5">
      <c r="B206" s="27" t="s">
        <v>354</v>
      </c>
      <c r="C206" s="65" t="s">
        <v>65</v>
      </c>
      <c r="D206" s="62"/>
      <c r="E206" s="39">
        <v>11</v>
      </c>
      <c r="F206" s="31" t="s">
        <v>971</v>
      </c>
      <c r="G206" s="4" t="s">
        <v>298</v>
      </c>
    </row>
    <row r="207" spans="2:7" ht="12.75">
      <c r="B207" s="27" t="s">
        <v>354</v>
      </c>
      <c r="C207" s="53" t="s">
        <v>274</v>
      </c>
      <c r="D207" s="54"/>
      <c r="E207" s="39">
        <v>17</v>
      </c>
      <c r="F207" s="31" t="s">
        <v>930</v>
      </c>
      <c r="G207" s="41" t="s">
        <v>1057</v>
      </c>
    </row>
    <row r="208" spans="2:7" ht="25.5">
      <c r="B208" s="27" t="s">
        <v>354</v>
      </c>
      <c r="C208" s="49" t="s">
        <v>267</v>
      </c>
      <c r="D208" s="50"/>
      <c r="E208" s="39">
        <v>4</v>
      </c>
      <c r="F208" s="31" t="s">
        <v>718</v>
      </c>
      <c r="G208" s="41" t="s">
        <v>684</v>
      </c>
    </row>
    <row r="209" spans="2:7" ht="25.5">
      <c r="B209" s="27" t="s">
        <v>354</v>
      </c>
      <c r="C209" s="53" t="s">
        <v>268</v>
      </c>
      <c r="D209" s="54"/>
      <c r="E209" s="39">
        <v>12</v>
      </c>
      <c r="F209" s="31" t="s">
        <v>931</v>
      </c>
      <c r="G209" s="41" t="s">
        <v>1058</v>
      </c>
    </row>
    <row r="210" spans="2:7" ht="12.75">
      <c r="B210" s="27" t="s">
        <v>354</v>
      </c>
      <c r="C210" s="49" t="s">
        <v>275</v>
      </c>
      <c r="D210" s="50"/>
      <c r="E210" s="39">
        <v>10</v>
      </c>
      <c r="F210" s="31" t="s">
        <v>932</v>
      </c>
      <c r="G210" s="41" t="s">
        <v>1051</v>
      </c>
    </row>
    <row r="211" spans="2:7" ht="25.5">
      <c r="B211" s="27" t="s">
        <v>354</v>
      </c>
      <c r="C211" s="65" t="s">
        <v>269</v>
      </c>
      <c r="D211" s="66"/>
      <c r="E211" s="39">
        <v>10</v>
      </c>
      <c r="F211" s="31" t="s">
        <v>934</v>
      </c>
      <c r="G211" s="41" t="s">
        <v>685</v>
      </c>
    </row>
    <row r="212" spans="2:7" ht="25.5">
      <c r="B212" s="27" t="s">
        <v>354</v>
      </c>
      <c r="C212" s="53" t="s">
        <v>421</v>
      </c>
      <c r="D212" s="54"/>
      <c r="E212" s="39">
        <v>5</v>
      </c>
      <c r="F212" s="31" t="s">
        <v>719</v>
      </c>
      <c r="G212" s="4" t="s">
        <v>409</v>
      </c>
    </row>
    <row r="213" spans="2:7" ht="12.75">
      <c r="B213" s="27" t="s">
        <v>354</v>
      </c>
      <c r="C213" s="65" t="s">
        <v>278</v>
      </c>
      <c r="D213" s="66"/>
      <c r="E213" s="39">
        <v>9</v>
      </c>
      <c r="F213" s="31" t="s">
        <v>884</v>
      </c>
      <c r="G213" s="41" t="s">
        <v>1046</v>
      </c>
    </row>
    <row r="214" spans="2:7" ht="12.75">
      <c r="B214" s="27" t="s">
        <v>354</v>
      </c>
      <c r="C214" s="53" t="s">
        <v>422</v>
      </c>
      <c r="D214" s="54"/>
      <c r="E214" s="39">
        <v>9</v>
      </c>
      <c r="F214" s="31" t="s">
        <v>883</v>
      </c>
      <c r="G214" s="133" t="s">
        <v>992</v>
      </c>
    </row>
    <row r="215" spans="2:7" ht="25.5">
      <c r="B215" s="27" t="s">
        <v>354</v>
      </c>
      <c r="C215" s="65" t="s">
        <v>251</v>
      </c>
      <c r="D215" s="66"/>
      <c r="E215" s="39">
        <v>16</v>
      </c>
      <c r="F215" s="31" t="s">
        <v>332</v>
      </c>
      <c r="G215" s="41" t="s">
        <v>687</v>
      </c>
    </row>
    <row r="216" spans="2:7" ht="12.75">
      <c r="B216" s="27" t="s">
        <v>354</v>
      </c>
      <c r="C216" s="53" t="s">
        <v>85</v>
      </c>
      <c r="D216" s="54"/>
      <c r="E216" s="39">
        <v>8</v>
      </c>
      <c r="F216" s="31" t="s">
        <v>333</v>
      </c>
      <c r="G216" s="4" t="s">
        <v>688</v>
      </c>
    </row>
    <row r="217" spans="2:7" ht="25.5">
      <c r="B217" s="27" t="s">
        <v>354</v>
      </c>
      <c r="C217" s="61" t="s">
        <v>261</v>
      </c>
      <c r="D217" s="62"/>
      <c r="E217" s="39">
        <v>7</v>
      </c>
      <c r="F217" s="31" t="s">
        <v>169</v>
      </c>
      <c r="G217" s="4" t="s">
        <v>935</v>
      </c>
    </row>
    <row r="218" spans="2:7" ht="25.5">
      <c r="B218" s="27" t="s">
        <v>354</v>
      </c>
      <c r="C218" s="65" t="s">
        <v>491</v>
      </c>
      <c r="D218" s="66"/>
      <c r="E218" s="39">
        <v>7</v>
      </c>
      <c r="F218" s="39" t="s">
        <v>334</v>
      </c>
      <c r="G218" s="44" t="s">
        <v>689</v>
      </c>
    </row>
    <row r="219" spans="2:7" ht="25.5">
      <c r="B219" s="27" t="s">
        <v>354</v>
      </c>
      <c r="C219" s="81" t="s">
        <v>848</v>
      </c>
      <c r="D219" s="82"/>
      <c r="E219" s="39">
        <v>5</v>
      </c>
      <c r="F219" s="31" t="s">
        <v>173</v>
      </c>
      <c r="G219" s="41" t="s">
        <v>654</v>
      </c>
    </row>
    <row r="220" spans="2:7" ht="25.5">
      <c r="B220" s="27" t="s">
        <v>354</v>
      </c>
      <c r="C220" s="53" t="s">
        <v>492</v>
      </c>
      <c r="D220" s="54"/>
      <c r="E220" s="39">
        <v>13</v>
      </c>
      <c r="F220" s="31" t="s">
        <v>335</v>
      </c>
      <c r="G220" s="41" t="s">
        <v>1059</v>
      </c>
    </row>
    <row r="221" spans="2:7" ht="12.75">
      <c r="B221" s="27" t="s">
        <v>354</v>
      </c>
      <c r="C221" s="49" t="s">
        <v>67</v>
      </c>
      <c r="D221" s="66"/>
      <c r="E221" s="39">
        <v>12</v>
      </c>
      <c r="F221" s="31" t="s">
        <v>973</v>
      </c>
      <c r="G221" s="41" t="s">
        <v>300</v>
      </c>
    </row>
    <row r="222" spans="2:7" ht="25.5">
      <c r="B222" s="27" t="s">
        <v>354</v>
      </c>
      <c r="C222" s="65" t="s">
        <v>493</v>
      </c>
      <c r="D222" s="66"/>
      <c r="E222" s="39">
        <v>11</v>
      </c>
      <c r="F222" s="31" t="s">
        <v>336</v>
      </c>
      <c r="G222" s="41" t="s">
        <v>690</v>
      </c>
    </row>
    <row r="223" spans="2:7" ht="25.5">
      <c r="B223" s="27" t="s">
        <v>354</v>
      </c>
      <c r="C223" s="65" t="s">
        <v>252</v>
      </c>
      <c r="D223" s="66"/>
      <c r="E223" s="39">
        <v>9</v>
      </c>
      <c r="F223" s="31" t="s">
        <v>337</v>
      </c>
      <c r="G223" s="4" t="s">
        <v>1047</v>
      </c>
    </row>
    <row r="224" spans="2:7" ht="12.75">
      <c r="B224" s="27" t="s">
        <v>354</v>
      </c>
      <c r="C224" s="65" t="s">
        <v>423</v>
      </c>
      <c r="D224" s="66"/>
      <c r="E224" s="39">
        <v>5</v>
      </c>
      <c r="F224" s="31" t="s">
        <v>173</v>
      </c>
      <c r="G224" s="4" t="s">
        <v>410</v>
      </c>
    </row>
    <row r="225" spans="2:7" ht="12.75">
      <c r="B225" s="27" t="s">
        <v>354</v>
      </c>
      <c r="C225" s="53" t="s">
        <v>279</v>
      </c>
      <c r="D225" s="54"/>
      <c r="E225" s="39">
        <v>10</v>
      </c>
      <c r="F225" s="31" t="s">
        <v>338</v>
      </c>
      <c r="G225" s="4" t="s">
        <v>78</v>
      </c>
    </row>
    <row r="226" spans="2:7" ht="12.75">
      <c r="B226" s="27" t="s">
        <v>354</v>
      </c>
      <c r="C226" s="53" t="s">
        <v>69</v>
      </c>
      <c r="D226" s="54"/>
      <c r="E226" s="39">
        <v>12</v>
      </c>
      <c r="F226" s="31" t="s">
        <v>975</v>
      </c>
      <c r="G226" s="41" t="s">
        <v>313</v>
      </c>
    </row>
    <row r="227" spans="2:7" ht="12.75">
      <c r="B227" s="27" t="s">
        <v>354</v>
      </c>
      <c r="C227" s="65" t="s">
        <v>70</v>
      </c>
      <c r="D227" s="62"/>
      <c r="E227" s="39">
        <v>11</v>
      </c>
      <c r="F227" s="31" t="s">
        <v>971</v>
      </c>
      <c r="G227" s="4" t="s">
        <v>314</v>
      </c>
    </row>
    <row r="228" spans="2:7" ht="12.75">
      <c r="B228" s="27" t="s">
        <v>354</v>
      </c>
      <c r="C228" s="61" t="s">
        <v>262</v>
      </c>
      <c r="D228" s="62"/>
      <c r="E228" s="39">
        <v>15</v>
      </c>
      <c r="F228" s="31" t="s">
        <v>339</v>
      </c>
      <c r="G228" s="4" t="s">
        <v>1060</v>
      </c>
    </row>
    <row r="229" spans="2:7" ht="12.75">
      <c r="B229" s="27" t="s">
        <v>354</v>
      </c>
      <c r="C229" s="65" t="s">
        <v>253</v>
      </c>
      <c r="D229" s="66"/>
      <c r="E229" s="39">
        <v>9</v>
      </c>
      <c r="F229" s="31" t="s">
        <v>884</v>
      </c>
      <c r="G229" s="41" t="s">
        <v>655</v>
      </c>
    </row>
    <row r="230" spans="2:7" ht="12.75">
      <c r="B230" s="27" t="s">
        <v>354</v>
      </c>
      <c r="C230" s="49" t="s">
        <v>71</v>
      </c>
      <c r="D230" s="50"/>
      <c r="E230" s="39">
        <v>2</v>
      </c>
      <c r="F230" s="31" t="s">
        <v>717</v>
      </c>
      <c r="G230" s="41" t="s">
        <v>315</v>
      </c>
    </row>
    <row r="231" spans="2:7" ht="25.5">
      <c r="B231" s="27" t="s">
        <v>354</v>
      </c>
      <c r="C231" s="53" t="s">
        <v>263</v>
      </c>
      <c r="D231" s="54"/>
      <c r="E231" s="39">
        <v>11</v>
      </c>
      <c r="F231" s="31" t="s">
        <v>745</v>
      </c>
      <c r="G231" s="41" t="s">
        <v>1061</v>
      </c>
    </row>
    <row r="232" spans="2:7" ht="12.75">
      <c r="B232" s="27" t="s">
        <v>354</v>
      </c>
      <c r="C232" s="49" t="s">
        <v>95</v>
      </c>
      <c r="D232" s="50"/>
      <c r="E232" s="39">
        <v>5</v>
      </c>
      <c r="F232" s="31" t="s">
        <v>719</v>
      </c>
      <c r="G232" s="41" t="s">
        <v>692</v>
      </c>
    </row>
    <row r="233" spans="2:7" ht="12.75">
      <c r="B233" s="27" t="s">
        <v>354</v>
      </c>
      <c r="C233" s="61" t="s">
        <v>264</v>
      </c>
      <c r="D233" s="62"/>
      <c r="E233" s="39">
        <v>11</v>
      </c>
      <c r="F233" s="31" t="s">
        <v>885</v>
      </c>
      <c r="G233" s="41" t="s">
        <v>993</v>
      </c>
    </row>
    <row r="234" spans="2:7" ht="25.5">
      <c r="B234" s="27" t="s">
        <v>354</v>
      </c>
      <c r="C234" s="130" t="s">
        <v>72</v>
      </c>
      <c r="D234" s="131"/>
      <c r="E234" s="39">
        <v>15</v>
      </c>
      <c r="F234" s="31" t="s">
        <v>976</v>
      </c>
      <c r="G234" s="41" t="s">
        <v>316</v>
      </c>
    </row>
    <row r="235" spans="2:7" ht="25.5">
      <c r="B235" s="27" t="s">
        <v>354</v>
      </c>
      <c r="C235" s="57" t="s">
        <v>855</v>
      </c>
      <c r="D235" s="58"/>
      <c r="E235" s="39">
        <v>4</v>
      </c>
      <c r="F235" s="31" t="s">
        <v>718</v>
      </c>
      <c r="G235" s="140" t="s">
        <v>1032</v>
      </c>
    </row>
    <row r="236" spans="2:7" ht="25.5">
      <c r="B236" s="27" t="s">
        <v>354</v>
      </c>
      <c r="C236" s="67" t="s">
        <v>284</v>
      </c>
      <c r="D236" s="68"/>
      <c r="E236" s="39">
        <v>8</v>
      </c>
      <c r="F236" s="39" t="s">
        <v>342</v>
      </c>
      <c r="G236" s="4" t="s">
        <v>1018</v>
      </c>
    </row>
    <row r="237" spans="2:7" ht="12.75">
      <c r="B237" s="27" t="s">
        <v>354</v>
      </c>
      <c r="C237" s="71" t="s">
        <v>859</v>
      </c>
      <c r="D237" s="72"/>
      <c r="E237" s="39">
        <v>5</v>
      </c>
      <c r="F237" s="39" t="s">
        <v>173</v>
      </c>
      <c r="G237" s="4" t="s">
        <v>656</v>
      </c>
    </row>
    <row r="238" spans="2:7" ht="12.75">
      <c r="B238" s="27" t="s">
        <v>354</v>
      </c>
      <c r="C238" s="53" t="s">
        <v>89</v>
      </c>
      <c r="D238" s="54"/>
      <c r="E238" s="39">
        <v>16</v>
      </c>
      <c r="F238" s="39" t="s">
        <v>345</v>
      </c>
      <c r="G238" s="41" t="s">
        <v>1062</v>
      </c>
    </row>
    <row r="239" spans="2:7" ht="12.75">
      <c r="B239" s="27" t="s">
        <v>354</v>
      </c>
      <c r="C239" s="67" t="s">
        <v>608</v>
      </c>
      <c r="D239" s="68"/>
      <c r="E239" s="39">
        <v>1</v>
      </c>
      <c r="F239" s="39">
        <v>1</v>
      </c>
      <c r="G239" s="4" t="s">
        <v>1019</v>
      </c>
    </row>
    <row r="240" spans="2:7" ht="12.75">
      <c r="B240" s="27" t="s">
        <v>354</v>
      </c>
      <c r="C240" s="49" t="s">
        <v>607</v>
      </c>
      <c r="D240" s="50"/>
      <c r="E240" s="39">
        <v>1</v>
      </c>
      <c r="F240" s="39">
        <v>1</v>
      </c>
      <c r="G240" s="41" t="s">
        <v>1021</v>
      </c>
    </row>
    <row r="241" spans="2:7" ht="25.5">
      <c r="B241" s="27" t="s">
        <v>354</v>
      </c>
      <c r="C241" s="65" t="s">
        <v>319</v>
      </c>
      <c r="D241" s="66"/>
      <c r="E241" s="39">
        <v>14</v>
      </c>
      <c r="F241" s="39" t="s">
        <v>887</v>
      </c>
      <c r="G241" s="40" t="s">
        <v>1052</v>
      </c>
    </row>
    <row r="242" spans="2:7" ht="25.5">
      <c r="B242" s="27" t="s">
        <v>354</v>
      </c>
      <c r="C242" s="83" t="s">
        <v>321</v>
      </c>
      <c r="D242" s="84"/>
      <c r="E242" s="39">
        <v>13</v>
      </c>
      <c r="F242" s="39">
        <v>13</v>
      </c>
      <c r="G242" s="40" t="s">
        <v>657</v>
      </c>
    </row>
    <row r="243" spans="2:7" ht="12.75">
      <c r="B243" s="27" t="s">
        <v>354</v>
      </c>
      <c r="C243" s="49" t="s">
        <v>322</v>
      </c>
      <c r="D243" s="50"/>
      <c r="E243" s="39">
        <v>13</v>
      </c>
      <c r="F243" s="39">
        <v>13</v>
      </c>
      <c r="G243" s="132" t="s">
        <v>1038</v>
      </c>
    </row>
    <row r="244" spans="2:7" ht="12.75">
      <c r="B244" s="27" t="s">
        <v>354</v>
      </c>
      <c r="C244" s="55" t="s">
        <v>323</v>
      </c>
      <c r="D244" s="87"/>
      <c r="E244" s="39">
        <v>10</v>
      </c>
      <c r="F244" s="39" t="s">
        <v>889</v>
      </c>
      <c r="G244" s="4" t="s">
        <v>938</v>
      </c>
    </row>
    <row r="245" spans="2:7" ht="12.75">
      <c r="B245" s="27" t="s">
        <v>354</v>
      </c>
      <c r="C245" s="67" t="s">
        <v>325</v>
      </c>
      <c r="D245" s="87"/>
      <c r="E245" s="39">
        <v>9</v>
      </c>
      <c r="F245" s="39" t="s">
        <v>891</v>
      </c>
      <c r="G245" s="4" t="s">
        <v>939</v>
      </c>
    </row>
    <row r="246" spans="2:7" ht="25.5">
      <c r="B246" s="27" t="s">
        <v>354</v>
      </c>
      <c r="C246" s="53" t="s">
        <v>945</v>
      </c>
      <c r="D246" s="54"/>
      <c r="E246" s="39">
        <v>10</v>
      </c>
      <c r="F246" s="39" t="s">
        <v>737</v>
      </c>
      <c r="G246" s="132" t="s">
        <v>946</v>
      </c>
    </row>
    <row r="247" spans="2:7" ht="25.5">
      <c r="B247" s="27" t="s">
        <v>354</v>
      </c>
      <c r="C247" s="65" t="s">
        <v>947</v>
      </c>
      <c r="D247" s="66"/>
      <c r="E247" s="39">
        <v>8</v>
      </c>
      <c r="F247" s="39" t="s">
        <v>978</v>
      </c>
      <c r="G247" s="132" t="s">
        <v>948</v>
      </c>
    </row>
    <row r="248" spans="2:7" ht="12.75">
      <c r="B248" s="27" t="s">
        <v>354</v>
      </c>
      <c r="C248" s="53" t="s">
        <v>949</v>
      </c>
      <c r="D248" s="54"/>
      <c r="E248" s="39">
        <v>4</v>
      </c>
      <c r="F248" s="39" t="s">
        <v>718</v>
      </c>
      <c r="G248" s="132" t="s">
        <v>950</v>
      </c>
    </row>
    <row r="249" spans="2:7" ht="25.5">
      <c r="B249" s="27" t="s">
        <v>354</v>
      </c>
      <c r="C249" s="65" t="s">
        <v>327</v>
      </c>
      <c r="D249" s="66"/>
      <c r="E249" s="39">
        <v>8</v>
      </c>
      <c r="F249" s="39" t="s">
        <v>978</v>
      </c>
      <c r="G249" s="132" t="s">
        <v>326</v>
      </c>
    </row>
    <row r="250" spans="2:7" ht="25.5">
      <c r="B250" s="27" t="s">
        <v>354</v>
      </c>
      <c r="C250" s="53" t="s">
        <v>328</v>
      </c>
      <c r="D250" s="54"/>
      <c r="E250" s="39">
        <v>10</v>
      </c>
      <c r="F250" s="39" t="s">
        <v>728</v>
      </c>
      <c r="G250" s="132" t="s">
        <v>329</v>
      </c>
    </row>
    <row r="251" spans="5:6" ht="12.75" customHeight="1">
      <c r="E251" s="38"/>
      <c r="F251" s="38"/>
    </row>
    <row r="252" spans="2:7" ht="12.75">
      <c r="B252" s="170" t="s">
        <v>398</v>
      </c>
      <c r="C252" s="53" t="s">
        <v>451</v>
      </c>
      <c r="D252" s="54"/>
      <c r="E252" s="39">
        <v>8</v>
      </c>
      <c r="F252" s="31" t="s">
        <v>757</v>
      </c>
      <c r="G252" s="4" t="s">
        <v>1039</v>
      </c>
    </row>
    <row r="253" spans="2:7" ht="12.75">
      <c r="B253" s="170" t="s">
        <v>398</v>
      </c>
      <c r="C253" s="67" t="s">
        <v>452</v>
      </c>
      <c r="D253" s="68"/>
      <c r="E253" s="39">
        <v>2</v>
      </c>
      <c r="F253" s="31">
        <v>2</v>
      </c>
      <c r="G253" s="4" t="s">
        <v>1040</v>
      </c>
    </row>
    <row r="254" spans="2:7" ht="25.5">
      <c r="B254" s="170" t="s">
        <v>398</v>
      </c>
      <c r="C254" s="53" t="s">
        <v>285</v>
      </c>
      <c r="D254" s="54"/>
      <c r="E254" s="39">
        <v>9</v>
      </c>
      <c r="F254" s="31" t="s">
        <v>743</v>
      </c>
      <c r="G254" s="41" t="s">
        <v>1007</v>
      </c>
    </row>
    <row r="255" spans="2:7" ht="25.5">
      <c r="B255" s="170" t="s">
        <v>398</v>
      </c>
      <c r="C255" s="65" t="s">
        <v>286</v>
      </c>
      <c r="D255" s="66"/>
      <c r="E255" s="39">
        <v>14</v>
      </c>
      <c r="F255" s="31" t="s">
        <v>898</v>
      </c>
      <c r="G255" s="41" t="s">
        <v>664</v>
      </c>
    </row>
    <row r="256" spans="2:7" ht="12.75">
      <c r="B256" s="170" t="s">
        <v>398</v>
      </c>
      <c r="C256" s="53" t="s">
        <v>288</v>
      </c>
      <c r="D256" s="54"/>
      <c r="E256" s="39">
        <v>9</v>
      </c>
      <c r="F256" s="31" t="s">
        <v>743</v>
      </c>
      <c r="G256" s="41" t="s">
        <v>1013</v>
      </c>
    </row>
    <row r="257" spans="2:7" ht="12.75">
      <c r="B257" s="170" t="s">
        <v>398</v>
      </c>
      <c r="C257" s="65" t="s">
        <v>289</v>
      </c>
      <c r="D257" s="66"/>
      <c r="E257" s="39">
        <v>10</v>
      </c>
      <c r="F257" s="31" t="s">
        <v>168</v>
      </c>
      <c r="G257" s="41" t="s">
        <v>1044</v>
      </c>
    </row>
    <row r="258" spans="2:7" ht="12.75">
      <c r="B258" s="170" t="s">
        <v>398</v>
      </c>
      <c r="C258" s="49" t="s">
        <v>405</v>
      </c>
      <c r="D258" s="50"/>
      <c r="E258" s="39">
        <v>16</v>
      </c>
      <c r="F258" s="31" t="s">
        <v>906</v>
      </c>
      <c r="G258" s="4" t="s">
        <v>763</v>
      </c>
    </row>
    <row r="259" spans="2:7" ht="12.75">
      <c r="B259" s="170" t="s">
        <v>398</v>
      </c>
      <c r="C259" s="49" t="s">
        <v>517</v>
      </c>
      <c r="D259" s="50"/>
      <c r="E259" s="39">
        <v>1</v>
      </c>
      <c r="F259" s="39">
        <v>1</v>
      </c>
      <c r="G259" s="4" t="s">
        <v>1020</v>
      </c>
    </row>
    <row r="260" spans="5:6" ht="12.75">
      <c r="E260" s="38"/>
      <c r="F260" s="38"/>
    </row>
    <row r="261" spans="2:7" ht="25.5">
      <c r="B261" s="23" t="s">
        <v>81</v>
      </c>
      <c r="C261" s="49" t="s">
        <v>1084</v>
      </c>
      <c r="D261" s="131"/>
      <c r="E261" s="39">
        <v>35</v>
      </c>
      <c r="F261" s="39" t="s">
        <v>955</v>
      </c>
      <c r="G261" s="41" t="s">
        <v>304</v>
      </c>
    </row>
    <row r="262" spans="2:7" ht="12.75">
      <c r="B262" s="23" t="s">
        <v>81</v>
      </c>
      <c r="C262" s="53" t="s">
        <v>133</v>
      </c>
      <c r="D262" s="54"/>
      <c r="E262" s="39">
        <v>45</v>
      </c>
      <c r="F262" s="39" t="s">
        <v>893</v>
      </c>
      <c r="G262" s="4" t="s">
        <v>659</v>
      </c>
    </row>
    <row r="263" spans="2:7" ht="12.75">
      <c r="B263" s="23" t="s">
        <v>81</v>
      </c>
      <c r="C263" s="53" t="s">
        <v>132</v>
      </c>
      <c r="D263" s="54"/>
      <c r="E263" s="39">
        <v>31</v>
      </c>
      <c r="F263" s="39" t="s">
        <v>894</v>
      </c>
      <c r="G263" s="41" t="s">
        <v>661</v>
      </c>
    </row>
    <row r="264" spans="2:7" ht="25.5">
      <c r="B264" s="23" t="s">
        <v>81</v>
      </c>
      <c r="C264" s="53" t="s">
        <v>129</v>
      </c>
      <c r="D264" s="54"/>
      <c r="E264" s="39">
        <v>28</v>
      </c>
      <c r="F264" s="39" t="s">
        <v>895</v>
      </c>
      <c r="G264" s="41" t="s">
        <v>662</v>
      </c>
    </row>
    <row r="265" spans="2:7" ht="25.5">
      <c r="B265" s="23" t="s">
        <v>81</v>
      </c>
      <c r="C265" s="53" t="s">
        <v>1086</v>
      </c>
      <c r="D265" s="54"/>
      <c r="E265" s="39">
        <v>87</v>
      </c>
      <c r="F265" s="39" t="s">
        <v>743</v>
      </c>
      <c r="G265" s="41" t="s">
        <v>982</v>
      </c>
    </row>
    <row r="266" spans="2:7" ht="25.5">
      <c r="B266" s="23" t="s">
        <v>81</v>
      </c>
      <c r="C266" s="53" t="s">
        <v>1088</v>
      </c>
      <c r="D266" s="54"/>
      <c r="E266" s="39">
        <v>96</v>
      </c>
      <c r="F266" s="39" t="s">
        <v>981</v>
      </c>
      <c r="G266" s="41" t="s">
        <v>983</v>
      </c>
    </row>
    <row r="267" spans="2:7" ht="12.75">
      <c r="B267" s="23" t="s">
        <v>81</v>
      </c>
      <c r="C267" s="53" t="s">
        <v>137</v>
      </c>
      <c r="D267" s="54"/>
      <c r="E267" s="39">
        <v>37</v>
      </c>
      <c r="F267" s="39" t="s">
        <v>897</v>
      </c>
      <c r="G267" s="41" t="s">
        <v>705</v>
      </c>
    </row>
    <row r="268" spans="2:7" ht="12.75">
      <c r="B268" s="23" t="s">
        <v>81</v>
      </c>
      <c r="C268" s="53" t="s">
        <v>287</v>
      </c>
      <c r="D268" s="54"/>
      <c r="E268" s="39">
        <v>27</v>
      </c>
      <c r="F268" s="39" t="s">
        <v>886</v>
      </c>
      <c r="G268" s="41" t="s">
        <v>1008</v>
      </c>
    </row>
    <row r="269" spans="2:7" ht="12.75">
      <c r="B269" s="23" t="s">
        <v>81</v>
      </c>
      <c r="C269" s="61" t="s">
        <v>146</v>
      </c>
      <c r="D269" s="62"/>
      <c r="E269" s="39">
        <v>37</v>
      </c>
      <c r="F269" s="39" t="s">
        <v>899</v>
      </c>
      <c r="G269" s="41" t="s">
        <v>706</v>
      </c>
    </row>
    <row r="270" spans="2:7" ht="25.5">
      <c r="B270" s="23" t="s">
        <v>81</v>
      </c>
      <c r="C270" s="130" t="s">
        <v>1097</v>
      </c>
      <c r="D270" s="131"/>
      <c r="E270" s="39">
        <v>20</v>
      </c>
      <c r="F270" s="39" t="s">
        <v>963</v>
      </c>
      <c r="G270" s="41" t="s">
        <v>307</v>
      </c>
    </row>
    <row r="271" spans="2:7" ht="38.25">
      <c r="B271" s="23" t="s">
        <v>81</v>
      </c>
      <c r="C271" s="53" t="s">
        <v>162</v>
      </c>
      <c r="D271" s="54"/>
      <c r="E271" s="39">
        <v>41</v>
      </c>
      <c r="F271" s="39" t="s">
        <v>901</v>
      </c>
      <c r="G271" s="40" t="s">
        <v>900</v>
      </c>
    </row>
    <row r="272" spans="2:7" ht="12.75">
      <c r="B272" s="23" t="s">
        <v>81</v>
      </c>
      <c r="C272" s="53" t="s">
        <v>141</v>
      </c>
      <c r="D272" s="54"/>
      <c r="E272" s="39">
        <v>27</v>
      </c>
      <c r="F272" s="39" t="s">
        <v>886</v>
      </c>
      <c r="G272" s="41" t="s">
        <v>902</v>
      </c>
    </row>
    <row r="273" spans="2:7" ht="25.5">
      <c r="B273" s="23" t="s">
        <v>81</v>
      </c>
      <c r="C273" s="65" t="s">
        <v>206</v>
      </c>
      <c r="D273" s="66"/>
      <c r="E273" s="39">
        <v>38</v>
      </c>
      <c r="F273" s="39" t="s">
        <v>904</v>
      </c>
      <c r="G273" s="132" t="s">
        <v>670</v>
      </c>
    </row>
    <row r="274" spans="2:7" ht="12.75">
      <c r="B274" s="23" t="s">
        <v>81</v>
      </c>
      <c r="C274" s="59" t="s">
        <v>829</v>
      </c>
      <c r="D274" s="60"/>
      <c r="E274" s="39">
        <v>25</v>
      </c>
      <c r="F274" s="39" t="s">
        <v>905</v>
      </c>
      <c r="G274" s="135" t="s">
        <v>1012</v>
      </c>
    </row>
    <row r="275" spans="2:7" ht="25.5">
      <c r="B275" s="23" t="s">
        <v>81</v>
      </c>
      <c r="C275" s="83" t="s">
        <v>234</v>
      </c>
      <c r="D275" s="84"/>
      <c r="E275" s="39">
        <v>23</v>
      </c>
      <c r="F275" s="39" t="s">
        <v>393</v>
      </c>
      <c r="G275" s="137" t="s">
        <v>392</v>
      </c>
    </row>
    <row r="276" spans="2:7" ht="25.5">
      <c r="B276" s="23" t="s">
        <v>81</v>
      </c>
      <c r="C276" s="53" t="s">
        <v>222</v>
      </c>
      <c r="D276" s="54"/>
      <c r="E276" s="39">
        <v>28</v>
      </c>
      <c r="F276" s="39" t="s">
        <v>895</v>
      </c>
      <c r="G276" s="41" t="s">
        <v>609</v>
      </c>
    </row>
    <row r="277" spans="2:7" ht="12.75">
      <c r="B277" s="23" t="s">
        <v>81</v>
      </c>
      <c r="C277" s="53" t="s">
        <v>236</v>
      </c>
      <c r="D277" s="54"/>
      <c r="E277" s="39">
        <v>29</v>
      </c>
      <c r="F277" s="39" t="s">
        <v>908</v>
      </c>
      <c r="G277" s="41" t="s">
        <v>1014</v>
      </c>
    </row>
    <row r="278" spans="2:7" ht="25.5">
      <c r="B278" s="23" t="s">
        <v>81</v>
      </c>
      <c r="C278" s="53" t="s">
        <v>416</v>
      </c>
      <c r="D278" s="54"/>
      <c r="E278" s="39">
        <v>33</v>
      </c>
      <c r="F278" s="39" t="s">
        <v>875</v>
      </c>
      <c r="G278" s="41" t="s">
        <v>990</v>
      </c>
    </row>
    <row r="279" spans="2:7" ht="25.5">
      <c r="B279" s="23" t="s">
        <v>81</v>
      </c>
      <c r="C279" s="53" t="s">
        <v>466</v>
      </c>
      <c r="D279" s="54"/>
      <c r="E279" s="39">
        <v>33</v>
      </c>
      <c r="F279" s="39" t="s">
        <v>910</v>
      </c>
      <c r="G279" s="41" t="s">
        <v>671</v>
      </c>
    </row>
    <row r="280" spans="2:7" ht="25.5">
      <c r="B280" s="23" t="s">
        <v>81</v>
      </c>
      <c r="C280" s="65" t="s">
        <v>467</v>
      </c>
      <c r="D280" s="84"/>
      <c r="E280" s="39">
        <v>30</v>
      </c>
      <c r="F280" s="39" t="s">
        <v>395</v>
      </c>
      <c r="G280" s="44" t="s">
        <v>394</v>
      </c>
    </row>
    <row r="281" spans="2:7" ht="12.75">
      <c r="B281" s="23" t="s">
        <v>81</v>
      </c>
      <c r="C281" s="53" t="s">
        <v>212</v>
      </c>
      <c r="D281" s="54"/>
      <c r="E281" s="39">
        <v>28</v>
      </c>
      <c r="F281" s="39" t="s">
        <v>911</v>
      </c>
      <c r="G281" s="41" t="s">
        <v>611</v>
      </c>
    </row>
    <row r="282" spans="2:7" ht="12.75">
      <c r="B282" s="23" t="s">
        <v>81</v>
      </c>
      <c r="C282" s="53" t="s">
        <v>417</v>
      </c>
      <c r="D282" s="54"/>
      <c r="E282" s="39">
        <v>29</v>
      </c>
      <c r="F282" s="39" t="s">
        <v>914</v>
      </c>
      <c r="G282" s="133" t="s">
        <v>612</v>
      </c>
    </row>
    <row r="283" spans="2:7" ht="12.75">
      <c r="B283" s="23" t="s">
        <v>81</v>
      </c>
      <c r="C283" s="53" t="s">
        <v>1083</v>
      </c>
      <c r="D283" s="54"/>
      <c r="E283" s="39">
        <v>29</v>
      </c>
      <c r="F283" s="39" t="s">
        <v>908</v>
      </c>
      <c r="G283" s="41" t="s">
        <v>293</v>
      </c>
    </row>
    <row r="284" spans="2:7" ht="12.75">
      <c r="B284" s="23" t="s">
        <v>81</v>
      </c>
      <c r="C284" s="53" t="s">
        <v>468</v>
      </c>
      <c r="D284" s="54"/>
      <c r="E284" s="39">
        <v>27</v>
      </c>
      <c r="F284" s="39" t="s">
        <v>911</v>
      </c>
      <c r="G284" s="4" t="s">
        <v>459</v>
      </c>
    </row>
    <row r="285" spans="2:7" ht="12.75">
      <c r="B285" s="23" t="s">
        <v>81</v>
      </c>
      <c r="C285" s="77" t="s">
        <v>86</v>
      </c>
      <c r="D285" s="78"/>
      <c r="E285" s="39">
        <v>25</v>
      </c>
      <c r="F285" s="39" t="s">
        <v>905</v>
      </c>
      <c r="G285" s="140" t="s">
        <v>676</v>
      </c>
    </row>
    <row r="286" spans="2:7" ht="25.5">
      <c r="B286" s="23" t="s">
        <v>81</v>
      </c>
      <c r="C286" s="53" t="s">
        <v>225</v>
      </c>
      <c r="D286" s="54"/>
      <c r="E286" s="39">
        <v>86</v>
      </c>
      <c r="F286" s="39" t="s">
        <v>918</v>
      </c>
      <c r="G286" s="138" t="s">
        <v>919</v>
      </c>
    </row>
    <row r="287" spans="2:7" ht="25.5">
      <c r="B287" s="23" t="s">
        <v>81</v>
      </c>
      <c r="C287" s="130" t="s">
        <v>61</v>
      </c>
      <c r="D287" s="131"/>
      <c r="E287" s="39">
        <v>22</v>
      </c>
      <c r="F287" s="39" t="s">
        <v>966</v>
      </c>
      <c r="G287" s="41" t="s">
        <v>309</v>
      </c>
    </row>
    <row r="288" spans="2:7" ht="12.75">
      <c r="B288" s="23" t="s">
        <v>81</v>
      </c>
      <c r="C288" s="53" t="s">
        <v>471</v>
      </c>
      <c r="D288" s="54"/>
      <c r="E288" s="39">
        <v>27</v>
      </c>
      <c r="F288" s="39" t="s">
        <v>920</v>
      </c>
      <c r="G288" s="41" t="s">
        <v>614</v>
      </c>
    </row>
    <row r="289" spans="2:7" ht="12.75">
      <c r="B289" s="23" t="s">
        <v>81</v>
      </c>
      <c r="C289" s="71" t="s">
        <v>854</v>
      </c>
      <c r="D289" s="72"/>
      <c r="E289" s="39">
        <v>27</v>
      </c>
      <c r="F289" s="39" t="s">
        <v>921</v>
      </c>
      <c r="G289" s="41" t="s">
        <v>615</v>
      </c>
    </row>
    <row r="290" spans="2:7" ht="25.5">
      <c r="B290" s="23" t="s">
        <v>81</v>
      </c>
      <c r="C290" s="53" t="s">
        <v>290</v>
      </c>
      <c r="D290" s="54"/>
      <c r="E290" s="39">
        <v>27</v>
      </c>
      <c r="F290" s="39" t="s">
        <v>892</v>
      </c>
      <c r="G290" s="4" t="s">
        <v>1063</v>
      </c>
    </row>
    <row r="291" spans="2:7" ht="12.75">
      <c r="B291" s="23" t="s">
        <v>81</v>
      </c>
      <c r="C291" s="53" t="s">
        <v>473</v>
      </c>
      <c r="D291" s="54"/>
      <c r="E291" s="39">
        <v>29</v>
      </c>
      <c r="F291" s="39" t="s">
        <v>923</v>
      </c>
      <c r="G291" s="137" t="s">
        <v>679</v>
      </c>
    </row>
    <row r="292" spans="2:7" ht="12.75">
      <c r="B292" s="23" t="s">
        <v>81</v>
      </c>
      <c r="C292" s="53" t="s">
        <v>257</v>
      </c>
      <c r="D292" s="54"/>
      <c r="E292" s="39">
        <v>26</v>
      </c>
      <c r="F292" s="39" t="s">
        <v>924</v>
      </c>
      <c r="G292" s="41" t="s">
        <v>1022</v>
      </c>
    </row>
    <row r="293" spans="2:7" ht="25.5">
      <c r="B293" s="23" t="s">
        <v>81</v>
      </c>
      <c r="C293" s="65" t="s">
        <v>63</v>
      </c>
      <c r="D293" s="62"/>
      <c r="E293" s="39">
        <v>30</v>
      </c>
      <c r="F293" s="39" t="s">
        <v>968</v>
      </c>
      <c r="G293" s="4" t="s">
        <v>303</v>
      </c>
    </row>
    <row r="294" spans="2:7" ht="12.75">
      <c r="B294" s="23" t="s">
        <v>81</v>
      </c>
      <c r="C294" s="53" t="s">
        <v>87</v>
      </c>
      <c r="D294" s="54"/>
      <c r="E294" s="39">
        <v>30</v>
      </c>
      <c r="F294" s="39" t="s">
        <v>927</v>
      </c>
      <c r="G294" s="41" t="s">
        <v>680</v>
      </c>
    </row>
    <row r="295" spans="2:7" ht="25.5">
      <c r="B295" s="23" t="s">
        <v>81</v>
      </c>
      <c r="C295" s="65" t="s">
        <v>477</v>
      </c>
      <c r="D295" s="84"/>
      <c r="E295" s="39">
        <v>26</v>
      </c>
      <c r="F295" s="39" t="s">
        <v>397</v>
      </c>
      <c r="G295" s="137" t="s">
        <v>396</v>
      </c>
    </row>
    <row r="296" spans="2:7" ht="12.75">
      <c r="B296" s="23" t="s">
        <v>81</v>
      </c>
      <c r="C296" s="59" t="s">
        <v>849</v>
      </c>
      <c r="D296" s="60"/>
      <c r="E296" s="39">
        <v>27</v>
      </c>
      <c r="F296" s="39" t="s">
        <v>929</v>
      </c>
      <c r="G296" s="135" t="s">
        <v>616</v>
      </c>
    </row>
    <row r="297" spans="2:7" ht="38.25">
      <c r="B297" s="23" t="s">
        <v>81</v>
      </c>
      <c r="C297" s="65" t="s">
        <v>64</v>
      </c>
      <c r="D297" s="66"/>
      <c r="E297" s="39">
        <v>20</v>
      </c>
      <c r="F297" s="39" t="s">
        <v>970</v>
      </c>
      <c r="G297" s="4" t="s">
        <v>301</v>
      </c>
    </row>
    <row r="298" spans="2:7" ht="25.5">
      <c r="B298" s="23" t="s">
        <v>81</v>
      </c>
      <c r="C298" s="53" t="s">
        <v>276</v>
      </c>
      <c r="D298" s="54"/>
      <c r="E298" s="39">
        <v>34</v>
      </c>
      <c r="F298" s="39" t="s">
        <v>933</v>
      </c>
      <c r="G298" s="41" t="s">
        <v>617</v>
      </c>
    </row>
    <row r="299" spans="2:7" ht="63.75">
      <c r="B299" s="23" t="s">
        <v>81</v>
      </c>
      <c r="C299" s="65" t="s">
        <v>710</v>
      </c>
      <c r="D299" s="66"/>
      <c r="E299" s="39">
        <v>61</v>
      </c>
      <c r="F299" s="172" t="s">
        <v>331</v>
      </c>
      <c r="G299" s="4" t="s">
        <v>686</v>
      </c>
    </row>
    <row r="300" spans="2:7" ht="12.75">
      <c r="B300" s="23" t="s">
        <v>81</v>
      </c>
      <c r="C300" s="53" t="s">
        <v>66</v>
      </c>
      <c r="D300" s="54"/>
      <c r="E300" s="39">
        <v>31</v>
      </c>
      <c r="F300" s="39" t="s">
        <v>972</v>
      </c>
      <c r="G300" s="41" t="s">
        <v>299</v>
      </c>
    </row>
    <row r="301" spans="2:7" ht="25.5">
      <c r="B301" s="23" t="s">
        <v>81</v>
      </c>
      <c r="C301" s="130" t="s">
        <v>68</v>
      </c>
      <c r="D301" s="131"/>
      <c r="E301" s="39">
        <v>34</v>
      </c>
      <c r="F301" s="39" t="s">
        <v>974</v>
      </c>
      <c r="G301" s="41" t="s">
        <v>311</v>
      </c>
    </row>
    <row r="302" spans="2:7" ht="25.5">
      <c r="B302" s="23" t="s">
        <v>81</v>
      </c>
      <c r="C302" s="53" t="s">
        <v>255</v>
      </c>
      <c r="D302" s="54"/>
      <c r="E302" s="39">
        <v>61</v>
      </c>
      <c r="F302" s="172" t="s">
        <v>340</v>
      </c>
      <c r="G302" s="4" t="s">
        <v>691</v>
      </c>
    </row>
    <row r="303" spans="2:7" ht="12.75">
      <c r="B303" s="23" t="s">
        <v>81</v>
      </c>
      <c r="C303" s="53" t="s">
        <v>283</v>
      </c>
      <c r="D303" s="54"/>
      <c r="E303" s="39">
        <v>30</v>
      </c>
      <c r="F303" s="39" t="s">
        <v>341</v>
      </c>
      <c r="G303" s="41" t="s">
        <v>618</v>
      </c>
    </row>
    <row r="304" spans="2:7" ht="12.75">
      <c r="B304" s="23" t="s">
        <v>81</v>
      </c>
      <c r="C304" s="53" t="s">
        <v>281</v>
      </c>
      <c r="D304" s="68"/>
      <c r="E304" s="39">
        <v>28</v>
      </c>
      <c r="F304" s="39" t="s">
        <v>343</v>
      </c>
      <c r="G304" s="4" t="s">
        <v>693</v>
      </c>
    </row>
    <row r="305" spans="2:7" ht="38.25">
      <c r="B305" s="23" t="s">
        <v>81</v>
      </c>
      <c r="C305" s="53" t="s">
        <v>291</v>
      </c>
      <c r="D305" s="54"/>
      <c r="E305" s="39">
        <v>25</v>
      </c>
      <c r="F305" s="39">
        <v>25</v>
      </c>
      <c r="G305" s="4" t="s">
        <v>694</v>
      </c>
    </row>
    <row r="306" spans="2:7" ht="12.75">
      <c r="B306" s="23" t="s">
        <v>81</v>
      </c>
      <c r="C306" s="53" t="s">
        <v>88</v>
      </c>
      <c r="D306" s="54"/>
      <c r="E306" s="39">
        <v>43</v>
      </c>
      <c r="F306" s="39" t="s">
        <v>344</v>
      </c>
      <c r="G306" s="140" t="s">
        <v>698</v>
      </c>
    </row>
    <row r="307" spans="2:7" ht="12.75">
      <c r="B307" s="23" t="s">
        <v>81</v>
      </c>
      <c r="C307" s="53" t="s">
        <v>318</v>
      </c>
      <c r="D307" s="54"/>
      <c r="E307" s="39">
        <v>31</v>
      </c>
      <c r="F307" s="39" t="s">
        <v>888</v>
      </c>
      <c r="G307" s="132" t="s">
        <v>707</v>
      </c>
    </row>
    <row r="308" spans="2:7" ht="63.75">
      <c r="B308" s="23" t="s">
        <v>81</v>
      </c>
      <c r="C308" s="53" t="s">
        <v>320</v>
      </c>
      <c r="D308" s="88"/>
      <c r="E308" s="39">
        <v>69</v>
      </c>
      <c r="F308" s="172" t="s">
        <v>915</v>
      </c>
      <c r="G308" s="111" t="s">
        <v>658</v>
      </c>
    </row>
    <row r="309" spans="2:7" ht="12.75">
      <c r="B309" s="23" t="s">
        <v>81</v>
      </c>
      <c r="C309" s="53" t="s">
        <v>324</v>
      </c>
      <c r="D309" s="87"/>
      <c r="E309" s="39">
        <v>29</v>
      </c>
      <c r="F309" s="39" t="s">
        <v>890</v>
      </c>
      <c r="G309" s="41" t="s">
        <v>1006</v>
      </c>
    </row>
    <row r="310" spans="2:7" ht="25.5">
      <c r="B310" s="23" t="s">
        <v>81</v>
      </c>
      <c r="C310" s="61" t="s">
        <v>951</v>
      </c>
      <c r="D310" s="62"/>
      <c r="E310" s="39">
        <v>56</v>
      </c>
      <c r="F310" s="39" t="s">
        <v>979</v>
      </c>
      <c r="G310" s="132" t="s">
        <v>952</v>
      </c>
    </row>
    <row r="311" spans="2:7" ht="25.5">
      <c r="B311" s="23" t="s">
        <v>81</v>
      </c>
      <c r="C311" s="53" t="s">
        <v>330</v>
      </c>
      <c r="D311" s="54"/>
      <c r="E311" s="39">
        <v>27</v>
      </c>
      <c r="F311" s="39" t="s">
        <v>920</v>
      </c>
      <c r="G311" s="132" t="s">
        <v>943</v>
      </c>
    </row>
    <row r="312" spans="2:7" ht="51">
      <c r="B312" s="23" t="s">
        <v>81</v>
      </c>
      <c r="C312" s="130" t="s">
        <v>944</v>
      </c>
      <c r="D312" s="131"/>
      <c r="E312" s="39">
        <v>46</v>
      </c>
      <c r="F312" s="39" t="s">
        <v>980</v>
      </c>
      <c r="G312" s="132" t="s">
        <v>954</v>
      </c>
    </row>
    <row r="313" spans="5:6" ht="12.75">
      <c r="E313" s="39"/>
      <c r="F313" s="39"/>
    </row>
    <row r="314" spans="2:7" ht="12.75">
      <c r="B314" s="110" t="s">
        <v>375</v>
      </c>
      <c r="C314" s="53" t="s">
        <v>1064</v>
      </c>
      <c r="D314" s="54"/>
      <c r="E314" s="39">
        <v>2</v>
      </c>
      <c r="F314" s="39" t="s">
        <v>717</v>
      </c>
      <c r="G314" s="140" t="s">
        <v>360</v>
      </c>
    </row>
    <row r="315" spans="2:7" ht="12.75">
      <c r="B315" s="110" t="s">
        <v>375</v>
      </c>
      <c r="C315" s="53" t="s">
        <v>1065</v>
      </c>
      <c r="D315" s="54"/>
      <c r="E315" s="39">
        <v>3</v>
      </c>
      <c r="F315" s="39" t="s">
        <v>722</v>
      </c>
      <c r="G315" s="4" t="s">
        <v>1049</v>
      </c>
    </row>
    <row r="316" spans="2:7" ht="12.75">
      <c r="B316" s="110" t="s">
        <v>375</v>
      </c>
      <c r="C316" s="49" t="s">
        <v>1066</v>
      </c>
      <c r="D316" s="50"/>
      <c r="E316" s="39">
        <v>5</v>
      </c>
      <c r="F316" s="39" t="s">
        <v>925</v>
      </c>
      <c r="G316" s="41" t="s">
        <v>619</v>
      </c>
    </row>
    <row r="317" spans="2:7" ht="25.5">
      <c r="B317" s="110" t="s">
        <v>375</v>
      </c>
      <c r="C317" s="53" t="s">
        <v>1067</v>
      </c>
      <c r="D317" s="54"/>
      <c r="E317" s="39">
        <v>4</v>
      </c>
      <c r="F317" s="39" t="s">
        <v>718</v>
      </c>
      <c r="G317" s="140" t="s">
        <v>346</v>
      </c>
    </row>
    <row r="318" spans="2:7" ht="12.75">
      <c r="B318" s="110" t="s">
        <v>375</v>
      </c>
      <c r="C318" s="53" t="s">
        <v>1068</v>
      </c>
      <c r="D318" s="54"/>
      <c r="E318" s="39">
        <v>3</v>
      </c>
      <c r="F318" s="39" t="s">
        <v>746</v>
      </c>
      <c r="G318" s="132" t="s">
        <v>620</v>
      </c>
    </row>
    <row r="319" spans="2:7" ht="12.75">
      <c r="B319" s="110" t="s">
        <v>375</v>
      </c>
      <c r="C319" s="53" t="s">
        <v>1069</v>
      </c>
      <c r="D319" s="54"/>
      <c r="E319" s="39">
        <v>2</v>
      </c>
      <c r="F319" s="39">
        <v>2</v>
      </c>
      <c r="G319" s="101" t="s">
        <v>621</v>
      </c>
    </row>
    <row r="320" spans="2:7" ht="12.75">
      <c r="B320" s="110" t="s">
        <v>375</v>
      </c>
      <c r="C320" s="53" t="s">
        <v>1070</v>
      </c>
      <c r="D320" s="54"/>
      <c r="E320" s="39">
        <v>3</v>
      </c>
      <c r="F320" s="39" t="s">
        <v>722</v>
      </c>
      <c r="G320" s="40" t="s">
        <v>358</v>
      </c>
    </row>
    <row r="321" spans="2:7" ht="12.75">
      <c r="B321" s="110" t="s">
        <v>375</v>
      </c>
      <c r="C321" s="53" t="s">
        <v>1071</v>
      </c>
      <c r="D321" s="54"/>
      <c r="E321" s="39">
        <v>2</v>
      </c>
      <c r="F321" s="39" t="s">
        <v>717</v>
      </c>
      <c r="G321" s="132" t="s">
        <v>622</v>
      </c>
    </row>
    <row r="322" spans="2:7" ht="12.75">
      <c r="B322" s="110" t="s">
        <v>375</v>
      </c>
      <c r="C322" s="65" t="s">
        <v>1072</v>
      </c>
      <c r="D322" s="66"/>
      <c r="E322" s="39">
        <v>5</v>
      </c>
      <c r="F322" s="39" t="s">
        <v>738</v>
      </c>
      <c r="G322" s="141" t="s">
        <v>347</v>
      </c>
    </row>
    <row r="323" spans="2:7" ht="12.75">
      <c r="B323" s="110" t="s">
        <v>375</v>
      </c>
      <c r="C323" s="67" t="s">
        <v>1073</v>
      </c>
      <c r="D323" s="68"/>
      <c r="E323" s="39">
        <v>5</v>
      </c>
      <c r="F323" s="39" t="s">
        <v>925</v>
      </c>
      <c r="G323" s="40" t="s">
        <v>623</v>
      </c>
    </row>
    <row r="324" spans="2:7" ht="12.75">
      <c r="B324" s="110" t="s">
        <v>375</v>
      </c>
      <c r="C324" s="49" t="s">
        <v>1074</v>
      </c>
      <c r="D324" s="50"/>
      <c r="E324" s="39">
        <v>3</v>
      </c>
      <c r="F324" s="39" t="s">
        <v>721</v>
      </c>
      <c r="G324" s="134" t="s">
        <v>624</v>
      </c>
    </row>
    <row r="325" spans="2:7" ht="25.5">
      <c r="B325" s="110" t="s">
        <v>375</v>
      </c>
      <c r="C325" s="55" t="s">
        <v>1075</v>
      </c>
      <c r="D325" s="56"/>
      <c r="E325" s="39">
        <v>8</v>
      </c>
      <c r="F325" s="39" t="s">
        <v>348</v>
      </c>
      <c r="G325" s="41" t="s">
        <v>625</v>
      </c>
    </row>
    <row r="326" spans="2:7" ht="12.75">
      <c r="B326" s="110" t="s">
        <v>375</v>
      </c>
      <c r="C326" s="53" t="s">
        <v>1076</v>
      </c>
      <c r="D326" s="54"/>
      <c r="E326" s="39">
        <v>10</v>
      </c>
      <c r="F326" s="39" t="s">
        <v>728</v>
      </c>
      <c r="G326" s="41" t="s">
        <v>626</v>
      </c>
    </row>
    <row r="327" spans="2:7" ht="12.75">
      <c r="B327" s="110" t="s">
        <v>375</v>
      </c>
      <c r="C327" s="59" t="s">
        <v>1077</v>
      </c>
      <c r="D327" s="60"/>
      <c r="E327" s="39">
        <v>5</v>
      </c>
      <c r="F327" s="39" t="s">
        <v>719</v>
      </c>
      <c r="G327" s="140" t="s">
        <v>359</v>
      </c>
    </row>
    <row r="328" spans="2:7" ht="12.75">
      <c r="B328" s="110" t="s">
        <v>375</v>
      </c>
      <c r="C328" s="61" t="s">
        <v>1078</v>
      </c>
      <c r="D328" s="62"/>
      <c r="E328" s="39">
        <v>13</v>
      </c>
      <c r="F328" s="39" t="s">
        <v>349</v>
      </c>
      <c r="G328" s="132" t="s">
        <v>627</v>
      </c>
    </row>
    <row r="329" spans="5:6" ht="12.75">
      <c r="E329" s="38"/>
      <c r="F329" s="38"/>
    </row>
    <row r="330" spans="2:7" ht="38.25">
      <c r="B330" s="112" t="s">
        <v>355</v>
      </c>
      <c r="C330" s="53" t="s">
        <v>116</v>
      </c>
      <c r="D330" s="54"/>
      <c r="E330" s="39">
        <v>990</v>
      </c>
      <c r="F330" s="39">
        <v>46</v>
      </c>
      <c r="G330" s="41" t="s">
        <v>350</v>
      </c>
    </row>
    <row r="331" spans="2:7" ht="25.5">
      <c r="B331" s="113" t="s">
        <v>355</v>
      </c>
      <c r="C331" s="53" t="s">
        <v>208</v>
      </c>
      <c r="D331" s="54"/>
      <c r="E331" s="39">
        <v>27</v>
      </c>
      <c r="F331" s="39" t="s">
        <v>920</v>
      </c>
      <c r="G331" s="41" t="s">
        <v>351</v>
      </c>
    </row>
    <row r="332" spans="2:7" ht="25.5">
      <c r="B332" s="113" t="s">
        <v>355</v>
      </c>
      <c r="C332" s="53" t="s">
        <v>456</v>
      </c>
      <c r="D332" s="54"/>
      <c r="E332" s="39">
        <v>18</v>
      </c>
      <c r="F332" s="39" t="s">
        <v>984</v>
      </c>
      <c r="G332" s="41" t="s">
        <v>352</v>
      </c>
    </row>
    <row r="333" spans="2:7" ht="12.75">
      <c r="B333" s="113" t="s">
        <v>355</v>
      </c>
      <c r="C333" s="49" t="s">
        <v>237</v>
      </c>
      <c r="D333" s="50"/>
      <c r="E333" s="39">
        <v>4</v>
      </c>
      <c r="F333" s="39" t="s">
        <v>718</v>
      </c>
      <c r="G333" s="41" t="s">
        <v>353</v>
      </c>
    </row>
    <row r="334" spans="5:6" ht="12.75">
      <c r="E334" s="38"/>
      <c r="F334" s="38"/>
    </row>
    <row r="335" spans="5:6" ht="12.75">
      <c r="E335" s="38"/>
      <c r="F335" s="38"/>
    </row>
    <row r="336" spans="5:6" ht="12.75">
      <c r="E336" s="38"/>
      <c r="F336" s="38"/>
    </row>
    <row r="337" spans="5:6" ht="12.75">
      <c r="E337" s="38"/>
      <c r="F337" s="38"/>
    </row>
    <row r="338" spans="5:6" ht="12.75" customHeight="1">
      <c r="E338" s="38"/>
      <c r="F338" s="38"/>
    </row>
    <row r="339" spans="5:6" ht="12.75" customHeight="1">
      <c r="E339" s="38"/>
      <c r="F339" s="38"/>
    </row>
    <row r="340" ht="12.75" customHeight="1"/>
    <row r="341" ht="12.75" customHeight="1"/>
    <row r="342" ht="12.75" customHeight="1"/>
    <row r="343" ht="12.75" customHeight="1"/>
    <row r="344" ht="12.75" customHeight="1"/>
    <row r="345" ht="12.75" customHeight="1"/>
  </sheetData>
  <printOptions/>
  <pageMargins left="0.75" right="0.75" top="1" bottom="1" header="0.5" footer="0.5"/>
  <pageSetup fitToHeight="10" fitToWidth="1" horizontalDpi="1200" verticalDpi="12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ad3ross</dc:creator>
  <cp:keywords/>
  <dc:description/>
  <cp:lastModifiedBy>ad3ross</cp:lastModifiedBy>
  <cp:lastPrinted>2016-07-05T06:22:34Z</cp:lastPrinted>
  <dcterms:created xsi:type="dcterms:W3CDTF">2011-08-02T05:27:09Z</dcterms:created>
  <dcterms:modified xsi:type="dcterms:W3CDTF">2016-07-05T06:27:12Z</dcterms:modified>
  <cp:category/>
  <cp:version/>
  <cp:contentType/>
  <cp:contentStatus/>
</cp:coreProperties>
</file>